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E29" i="1" l="1"/>
  <c r="M41" i="1" l="1"/>
  <c r="M42" i="1"/>
  <c r="M24" i="1"/>
  <c r="Q24" i="1"/>
  <c r="I28" i="1"/>
  <c r="I24" i="1"/>
  <c r="I20" i="1"/>
  <c r="M18" i="1"/>
  <c r="I18" i="1"/>
  <c r="M10" i="1"/>
  <c r="I10" i="1"/>
  <c r="M12" i="1"/>
  <c r="I12" i="1"/>
  <c r="M26" i="1"/>
  <c r="I26" i="1"/>
  <c r="M7" i="1"/>
  <c r="I7" i="1"/>
  <c r="M14" i="1"/>
  <c r="I14" i="1"/>
  <c r="M9" i="1"/>
  <c r="I9" i="1"/>
  <c r="M27" i="1"/>
  <c r="I27" i="1"/>
  <c r="M15" i="1"/>
  <c r="I15" i="1"/>
  <c r="M19" i="1"/>
  <c r="I19" i="1"/>
  <c r="M21" i="1"/>
  <c r="I21" i="1"/>
  <c r="I38" i="1"/>
  <c r="I35" i="1"/>
  <c r="I37" i="1"/>
  <c r="I36" i="1"/>
  <c r="I34" i="1"/>
  <c r="I33" i="1"/>
  <c r="I32" i="1"/>
  <c r="I31" i="1"/>
  <c r="I30" i="1"/>
  <c r="I29" i="1"/>
  <c r="I22" i="1"/>
  <c r="I23" i="1"/>
  <c r="I17" i="1"/>
  <c r="I25" i="1"/>
  <c r="I13" i="1"/>
  <c r="I11" i="1"/>
  <c r="I8" i="1"/>
  <c r="I16" i="1"/>
  <c r="I5" i="1"/>
  <c r="I6" i="1"/>
  <c r="M23" i="1"/>
  <c r="M11" i="1"/>
  <c r="M20" i="1"/>
  <c r="M38" i="1"/>
  <c r="M35" i="1"/>
  <c r="M37" i="1"/>
  <c r="M36" i="1"/>
  <c r="M33" i="1"/>
  <c r="M34" i="1"/>
  <c r="M32" i="1"/>
  <c r="M31" i="1"/>
  <c r="M29" i="1"/>
  <c r="M30" i="1"/>
  <c r="M28" i="1"/>
  <c r="M17" i="1"/>
  <c r="M25" i="1"/>
  <c r="M13" i="1"/>
  <c r="M22" i="1"/>
  <c r="M8" i="1"/>
  <c r="M16" i="1"/>
  <c r="M5" i="1"/>
  <c r="M6" i="1"/>
  <c r="J35" i="1" l="1"/>
  <c r="J30" i="1"/>
  <c r="J6" i="1"/>
  <c r="J27" i="1"/>
  <c r="J8" i="1"/>
  <c r="J16" i="1"/>
  <c r="J31" i="1"/>
  <c r="J19" i="1"/>
  <c r="J26" i="1"/>
  <c r="J20" i="1"/>
  <c r="J28" i="1"/>
  <c r="J5" i="1"/>
  <c r="J11" i="1"/>
  <c r="J25" i="1"/>
  <c r="J23" i="1"/>
  <c r="J22" i="1"/>
  <c r="J33" i="1"/>
  <c r="J34" i="1"/>
  <c r="J37" i="1"/>
  <c r="J38" i="1"/>
  <c r="J9" i="1"/>
  <c r="J12" i="1"/>
  <c r="J10" i="1"/>
  <c r="J18" i="1"/>
  <c r="J13" i="1"/>
  <c r="J17" i="1"/>
  <c r="J29" i="1"/>
  <c r="J32" i="1"/>
  <c r="J36" i="1"/>
  <c r="J21" i="1"/>
  <c r="J15" i="1"/>
  <c r="J14" i="1"/>
  <c r="J7" i="1"/>
  <c r="J24"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<sst xmlns="http://schemas.openxmlformats.org/spreadsheetml/2006/main" count="246" uniqueCount="133">
  <si>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</si>
  <si>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</si>
  <si>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</si>
  <si>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</si>
  <si>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</si>
  <si>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</si>
  <si>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</si>
  <si>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</si>
  <si>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</si>
  <si>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</si>
  <si>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</si>
  <si>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</si>
  <si>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</si>
  <si>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</si>
  <si>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</si>
  <si>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</si>
  <si>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</si>
  <si>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</si>
  <si>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</si>
  <si>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</si>
  <si>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</si>
  <si>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</si>
  <si>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</si>
  <si>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</si>
  <si>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</si>
  <si>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</si>
  <si>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</si>
  <si>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</si>
  <si>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</si>
  <si>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</si>
  <si>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</si>
  <si>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</si>
  <si>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</si>
  <si>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</si>
  <si>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</si>
  <si>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</si>
  <si>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</si>
  <si>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</si>
  <si>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</si>
  <si>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</si>
  <si>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</si>
  <si>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</si>
  <si>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</si>
  <si>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</si>
  <si>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</si>
  <si>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</si>
  <si>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</si>
  <si>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</si>
  <si>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</si>
  <si>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</si>
  <si>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</si>
  <si>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</si>
  <si>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</si>
  <si>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</si>
  <si>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</si>
  <si>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</si>
  <si>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</si>
  <si>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</si>
  <si>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</si>
  <si>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</si>
  <si>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</si>
  <si>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</si>
  <si>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</si>
  <si>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</si>
  <si>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</si>
  <si>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</si>
  <si>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</si>
  <si>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</si>
  <si>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</si>
  <si>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</si>
  <si>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</si>
  <si>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</si>
  <si>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</si>
  <si>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</si>
  <si>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</si>
  <si>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</si>
  <si>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</si>
  <si>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</si>
  <si>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</si>
  <si>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</si>
  <si>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</si>
  <si>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</si>
  <si>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</si>
  <si>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</si>
  <si>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</si>
  <si>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</si>
  <si>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</si>
  <si>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r>
      <t>0,302412 x 1000</t>
    </r>
    <r>
      <rPr>
        <vertAlign val="superscript"/>
        <sz val="11"/>
        <rFont val="Arial"/>
        <family val="2"/>
      </rPr>
      <t xml:space="preserve">
</t>
    </r>
    <r>
      <rPr>
        <sz val="11"/>
        <rFont val="Arial"/>
        <family val="2"/>
      </rPr>
      <t>860 x 0,99</t>
    </r>
  </si>
  <si>
    <t>0,555000 x 1000
4.932 x 0.65</t>
  </si>
  <si>
    <t>0,342250 x 1000
4.724 x 0,65</t>
  </si>
  <si>
    <r>
      <rPr>
        <b/>
        <sz val="14"/>
        <rFont val="Arial"/>
        <family val="2"/>
        <charset val="162"/>
      </rPr>
      <t>03 Kasım 2016</t>
    </r>
    <r>
      <rPr>
        <sz val="14"/>
        <rFont val="Arial"/>
        <family val="2"/>
        <charset val="162"/>
      </rPr>
      <t xml:space="preserve">
Tarihindeki 
Birim Fiyatları </t>
    </r>
  </si>
  <si>
    <t xml:space="preserve">0,762200 x 1000
8250 x 0,93 </t>
  </si>
  <si>
    <t xml:space="preserve">0,780759 x 1000
8250 x 0,93 </t>
  </si>
  <si>
    <t xml:space="preserve">0,941552 x 1000
8250 x 0,93 </t>
  </si>
  <si>
    <t xml:space="preserve">0,840229 x 1000
8250 x 0,93 </t>
  </si>
  <si>
    <t xml:space="preserve">0,772164 x 1000
8250 x 0,93 </t>
  </si>
  <si>
    <t xml:space="preserve">0,831583 x 1000
8250 x 0,93 </t>
  </si>
  <si>
    <t xml:space="preserve">0,930600 x 1000
8250 x 0,93 </t>
  </si>
  <si>
    <t xml:space="preserve">0,747964 x 1000
8250 x 0,93 </t>
  </si>
  <si>
    <t xml:space="preserve">0,779292 x 1000
8250 x 0,93 </t>
  </si>
  <si>
    <t xml:space="preserve">0,760286x 1000
8250 x 0,93 </t>
  </si>
  <si>
    <t xml:space="preserve">0,774882 x 1000
8250 x 0,93 </t>
  </si>
  <si>
    <t xml:space="preserve">0,885662 x 1000
8250 x 0,93 </t>
  </si>
  <si>
    <t xml:space="preserve">0,834352 x 1000
8250 x 0,93 </t>
  </si>
  <si>
    <t xml:space="preserve">0,753733 x 1000
8250 x 0,93 </t>
  </si>
  <si>
    <t xml:space="preserve">0,926175 x 1000
8250 x 0,93 </t>
  </si>
  <si>
    <t xml:space="preserve">0,985645 x 1000
8250 x 0,93 </t>
  </si>
  <si>
    <t xml:space="preserve">0,766387x 1000
8250 x 0,93 </t>
  </si>
  <si>
    <t xml:space="preserve">0,892564x 1000
8250 x 0,93 </t>
  </si>
  <si>
    <t xml:space="preserve">0,952034 x 1000
8250 x 0,93 </t>
  </si>
  <si>
    <t xml:space="preserve">1,533565 x 1000
8250 x 0,93 </t>
  </si>
  <si>
    <t xml:space="preserve">1,607406 x 1000
8250 x 0,93 </t>
  </si>
  <si>
    <t>0,881356 x 1000
7.000 x 0,65</t>
  </si>
  <si>
    <r>
      <t>5,044629 x 1000</t>
    </r>
    <r>
      <rPr>
        <vertAlign val="superscript"/>
        <sz val="11"/>
        <rFont val="Arial"/>
        <family val="2"/>
      </rPr>
      <t xml:space="preserve">
</t>
    </r>
    <r>
      <rPr>
        <sz val="11"/>
        <rFont val="Arial"/>
        <family val="2"/>
      </rPr>
      <t>10,256 x 0,84</t>
    </r>
  </si>
  <si>
    <r>
      <t xml:space="preserve">( 29 Kasım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</si>
  <si>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29 Kasım 2017
</t>
    </r>
    <r>
      <rPr>
        <sz val="14"/>
        <rFont val="Arial"/>
        <family val="2"/>
        <charset val="162"/>
      </rPr>
      <t>Tarihindeki
Birim Fiyat</t>
    </r>
  </si>
  <si>
    <r>
      <t>29 Kasım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</si>
  <si>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29 Kasım 2017
03 Kasım 2016</t>
  </si>
  <si>
    <r>
      <t xml:space="preserve">3. </t>
    </r>
    <r>
      <rPr>
        <b/>
        <sz val="11"/>
        <rFont val="Arial"/>
        <family val="2"/>
        <charset val="162"/>
      </rPr>
      <t>Doğalgaz</t>
    </r>
    <r>
      <rPr>
        <sz val="11"/>
        <rFont val="Arial"/>
        <family val="2"/>
      </rPr>
      <t xml:space="preserve"> fiyatları  01 Kasım 2017 tarinde yayınlanan, 29 Kasım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</si>
  <si>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29 Kasım 2017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</si>
  <si>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Kasım 2017 tarihinde yayınlanan, 29 Kasım 2017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</si>
  <si>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23 Kasım  2017 tarihinde yayınlanan, 29 Kasım 2017 tarihinde geçerli olan </t>
    </r>
    <r>
      <rPr>
        <b/>
        <sz val="11"/>
        <rFont val="Arial"/>
        <family val="2"/>
        <charset val="162"/>
      </rPr>
      <t>AYGAZ ve İPRAGAZ</t>
    </r>
    <r>
      <rPr>
        <sz val="11"/>
        <rFont val="Arial"/>
        <family val="2"/>
      </rPr>
      <t xml:space="preserve"> fiyat sirkülerlerinden alınmış fiyatların ortalamasıdır. 45 kg.lık sanayi tüpünün KDV dahil 359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</si>
  <si>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29 Kasım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</si>
  <si>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29 Kasım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</si>
  <si>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29 Kasım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</si>
  <si>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29 Kasım 2017 tarihinde geçerli olan; ceviz tipi linyit için nakliye ücreti ve KDV dahil bayi satış fiyatı 27,25 TL/ 25kg.torba veya 1090 TL/ton'dur.</t>
    </r>
  </si>
  <si>
    <t>2,076271 x 1000
9,562 x 0,80</t>
  </si>
  <si>
    <r>
      <t>5,577677 x 1000</t>
    </r>
    <r>
      <rPr>
        <vertAlign val="superscript"/>
        <sz val="11"/>
        <rFont val="Arial"/>
        <family val="2"/>
      </rPr>
      <t xml:space="preserve">
</t>
    </r>
    <r>
      <rPr>
        <sz val="11"/>
        <rFont val="Arial"/>
        <family val="2"/>
      </rPr>
      <t>11,000 x 0,92</t>
    </r>
  </si>
  <si>
    <r>
      <t>6,135445 x 1000</t>
    </r>
    <r>
      <rPr>
        <vertAlign val="superscript"/>
        <sz val="11"/>
        <rFont val="Arial"/>
        <family val="2"/>
      </rPr>
      <t xml:space="preserve">
</t>
    </r>
    <r>
      <rPr>
        <sz val="11"/>
        <rFont val="Arial"/>
        <family val="2"/>
      </rPr>
      <t>11,000 x 0,92</t>
    </r>
  </si>
  <si>
    <r>
      <t>6,338159 x 1000</t>
    </r>
    <r>
      <rPr>
        <vertAlign val="superscript"/>
        <sz val="11"/>
        <rFont val="Arial"/>
        <family val="2"/>
      </rPr>
      <t xml:space="preserve">
</t>
    </r>
    <r>
      <rPr>
        <sz val="11"/>
        <rFont val="Arial"/>
        <family val="2"/>
      </rPr>
      <t>11,100 x 0,92</t>
    </r>
  </si>
  <si>
    <r>
      <t>6,760828 x 1000</t>
    </r>
    <r>
      <rPr>
        <vertAlign val="superscript"/>
        <sz val="11"/>
        <rFont val="Arial"/>
        <family val="2"/>
      </rPr>
      <t xml:space="preserve">
</t>
    </r>
    <r>
      <rPr>
        <sz val="11"/>
        <rFont val="Arial"/>
        <family val="2"/>
      </rPr>
      <t>11,000 x 0,90</t>
    </r>
  </si>
  <si>
    <r>
      <t xml:space="preserve">29 Kasım </t>
    </r>
    <r>
      <rPr>
        <b/>
        <sz val="16"/>
        <rFont val="Arial"/>
        <family val="2"/>
        <charset val="162"/>
      </rPr>
      <t>2016</t>
    </r>
    <r>
      <rPr>
        <sz val="12"/>
        <rFont val="Arial"/>
        <family val="2"/>
        <charset val="162"/>
      </rPr>
      <t xml:space="preserve"> tarihinde</t>
    </r>
  </si>
  <si>
    <r>
      <t xml:space="preserve">29 Kasım </t>
    </r>
    <r>
      <rPr>
        <b/>
        <sz val="16"/>
        <rFont val="Arial"/>
        <family val="2"/>
        <charset val="162"/>
      </rPr>
      <t>2017</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</si>
</sst>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36">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FFFFD9"/>
        <bgColor indexed="64"/>
      </patternFill>
    </fill>
    <fill>
      <patternFill patternType="solid">
        <fgColor rgb="FFFFFFC1"/>
        <bgColor indexed="64"/>
      </patternFill>
    </fill>
    <fill>
      <patternFill patternType="solid">
        <fgColor rgb="FFFFFFAF"/>
        <bgColor indexed="64"/>
      </patternFill>
    </fill>
    <fill>
      <patternFill patternType="solid">
        <fgColor rgb="FFBCB800"/>
        <bgColor indexed="64"/>
      </patternFill>
    </fill>
    <fill>
      <patternFill patternType="solid">
        <fgColor rgb="FFD1CC00"/>
        <bgColor indexed="64"/>
      </patternFill>
    </fill>
    <fill>
      <patternFill patternType="solid">
        <fgColor rgb="FFFFFF29"/>
        <bgColor indexed="64"/>
      </patternFill>
    </fill>
    <fill>
      <patternFill patternType="solid">
        <fgColor rgb="FFFFFF65"/>
        <bgColor indexed="64"/>
      </patternFill>
    </fill>
    <fill>
      <patternFill patternType="solid">
        <fgColor rgb="FFFFFF6D"/>
        <bgColor indexed="64"/>
      </patternFill>
    </fill>
    <fill>
      <patternFill patternType="solid">
        <fgColor rgb="FFFFFF97"/>
        <bgColor indexed="64"/>
      </patternFill>
    </fill>
    <fill>
      <patternFill patternType="solid">
        <fgColor rgb="FFFFFF8B"/>
        <bgColor indexed="64"/>
      </patternFill>
    </fill>
    <fill>
      <patternFill patternType="solid">
        <fgColor rgb="FFE6E100"/>
        <bgColor indexed="64"/>
      </patternFill>
    </fill>
    <fill>
      <patternFill patternType="solid">
        <fgColor rgb="FFF8F20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D5FBEE"/>
        <bgColor indexed="64"/>
      </patternFill>
    </fill>
    <fill>
      <patternFill patternType="solid">
        <fgColor rgb="FF90F4D3"/>
        <bgColor indexed="64"/>
      </patternFill>
    </fill>
    <fill>
      <patternFill patternType="solid">
        <fgColor rgb="FF54EEBB"/>
        <bgColor indexed="64"/>
      </patternFill>
    </fill>
    <fill>
      <patternFill patternType="solid">
        <fgColor rgb="FF18E8A3"/>
        <bgColor indexed="64"/>
      </patternFill>
    </fill>
    <fill>
      <patternFill patternType="solid">
        <fgColor rgb="FF79FFFF"/>
        <bgColor indexed="64"/>
      </patternFill>
    </fill>
    <fill>
      <patternFill patternType="solid">
        <fgColor rgb="FF78C1D2"/>
        <bgColor indexed="64"/>
      </patternFill>
    </fill>
    <fill>
      <patternFill patternType="solid">
        <fgColor rgb="FFA8D7E2"/>
        <bgColor indexed="64"/>
      </patternFill>
    </fill>
    <fill>
      <patternFill patternType="solid">
        <fgColor rgb="FFDFF1F5"/>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478">
    <xf numFmtId="0" fontId="0" fillId="0" borderId="0" xfId="0"/>
    <xf numFmtId="0" fontId="11" fillId="0" borderId="0" xfId="0" applyFont="1" applyFill="1" applyAlignment="1">
      <alignment vertical="center"/>
    </xf>
    <xf numFmtId="0" fontId="8" fillId="0" borderId="0" xfId="0" applyFont="1" applyFill="1"/>
    <xf numFmtId="0" fontId="8" fillId="0" borderId="1" xfId="0" applyFont="1" applyFill="1" applyBorder="1"/>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23" fillId="0" borderId="19" xfId="0" applyFont="1" applyFill="1" applyBorder="1" applyAlignment="1">
      <alignment horizontal="center" vertical="center" wrapText="1"/>
    </xf>
    <xf numFmtId="0" fontId="8" fillId="0" borderId="0" xfId="0" applyFont="1" applyFill="1" applyBorder="1" applyAlignment="1">
      <alignment horizontal="center" vertical="center"/>
    </xf>
    <xf numFmtId="168" fontId="8" fillId="0" borderId="0" xfId="0" applyNumberFormat="1" applyFont="1" applyFill="1"/>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0" fontId="9" fillId="9" borderId="18" xfId="0" applyFont="1" applyFill="1" applyBorder="1" applyAlignment="1">
      <alignment horizontal="center" vertical="center"/>
    </xf>
    <xf numFmtId="0" fontId="1" fillId="9" borderId="12" xfId="0" applyFont="1" applyFill="1" applyBorder="1" applyAlignment="1">
      <alignment horizontal="center" vertical="center" wrapText="1"/>
    </xf>
    <xf numFmtId="0" fontId="8" fillId="9" borderId="13" xfId="0" applyFont="1" applyFill="1" applyBorder="1" applyAlignment="1">
      <alignment horizontal="center" vertical="center" wrapText="1"/>
    </xf>
    <xf numFmtId="165" fontId="18" fillId="9" borderId="2" xfId="0" applyNumberFormat="1" applyFont="1" applyFill="1" applyBorder="1" applyAlignment="1">
      <alignment horizontal="right" vertical="center" wrapText="1"/>
    </xf>
    <xf numFmtId="3" fontId="20" fillId="9" borderId="4" xfId="0" applyNumberFormat="1" applyFont="1" applyFill="1" applyBorder="1" applyAlignment="1">
      <alignment vertical="center" wrapText="1"/>
    </xf>
    <xf numFmtId="9" fontId="8" fillId="9" borderId="2" xfId="0" applyNumberFormat="1" applyFont="1" applyFill="1" applyBorder="1" applyAlignment="1">
      <alignment horizontal="center" vertical="center"/>
    </xf>
    <xf numFmtId="164" fontId="6" fillId="9" borderId="3" xfId="0" applyNumberFormat="1" applyFont="1" applyFill="1" applyBorder="1" applyAlignment="1">
      <alignment horizontal="center" vertical="center" wrapText="1"/>
    </xf>
    <xf numFmtId="168" fontId="4" fillId="9" borderId="16" xfId="0" applyNumberFormat="1" applyFont="1" applyFill="1" applyBorder="1" applyAlignment="1">
      <alignment horizontal="center" vertical="center"/>
    </xf>
    <xf numFmtId="3" fontId="4" fillId="9" borderId="18" xfId="0" applyNumberFormat="1" applyFont="1" applyFill="1" applyBorder="1" applyAlignment="1">
      <alignment horizontal="center" vertical="center"/>
    </xf>
    <xf numFmtId="167" fontId="6" fillId="9" borderId="14" xfId="0" applyNumberFormat="1" applyFont="1" applyFill="1" applyBorder="1" applyAlignment="1">
      <alignment vertical="center" wrapText="1"/>
    </xf>
    <xf numFmtId="169" fontId="9" fillId="9" borderId="4" xfId="0" applyNumberFormat="1" applyFont="1" applyFill="1" applyBorder="1" applyAlignment="1">
      <alignment horizontal="center" vertical="center"/>
    </xf>
    <xf numFmtId="0" fontId="32" fillId="9" borderId="4" xfId="0" applyFont="1" applyFill="1" applyBorder="1" applyAlignment="1">
      <alignment horizontal="center" vertical="center"/>
    </xf>
    <xf numFmtId="165" fontId="18" fillId="10" borderId="2" xfId="0" applyNumberFormat="1" applyFont="1" applyFill="1" applyBorder="1" applyAlignment="1">
      <alignment horizontal="right" vertical="center" wrapText="1"/>
    </xf>
    <xf numFmtId="3" fontId="4" fillId="10" borderId="18" xfId="0" applyNumberFormat="1" applyFont="1" applyFill="1" applyBorder="1" applyAlignment="1">
      <alignment horizontal="center" vertical="center"/>
    </xf>
    <xf numFmtId="169" fontId="9" fillId="10" borderId="11" xfId="0" applyNumberFormat="1" applyFont="1" applyFill="1" applyBorder="1" applyAlignment="1">
      <alignment horizontal="center" vertical="center"/>
    </xf>
    <xf numFmtId="0" fontId="9" fillId="11" borderId="18" xfId="0" applyFont="1" applyFill="1" applyBorder="1" applyAlignment="1">
      <alignment horizontal="center" vertical="center"/>
    </xf>
    <xf numFmtId="0" fontId="5" fillId="11" borderId="1" xfId="0" applyFont="1" applyFill="1" applyBorder="1" applyAlignment="1">
      <alignment horizontal="center" vertical="center" wrapText="1"/>
    </xf>
    <xf numFmtId="0" fontId="1" fillId="11" borderId="12" xfId="0" applyFont="1" applyFill="1" applyBorder="1" applyAlignment="1">
      <alignment horizontal="center" vertical="center" wrapText="1"/>
    </xf>
    <xf numFmtId="0" fontId="8" fillId="11" borderId="13" xfId="0" applyFont="1" applyFill="1" applyBorder="1" applyAlignment="1">
      <alignment horizontal="center" vertical="center" wrapText="1"/>
    </xf>
    <xf numFmtId="165" fontId="18" fillId="11" borderId="2" xfId="0" applyNumberFormat="1" applyFont="1" applyFill="1" applyBorder="1" applyAlignment="1">
      <alignment horizontal="right" vertical="center" wrapText="1"/>
    </xf>
    <xf numFmtId="3" fontId="20" fillId="11" borderId="4" xfId="0" applyNumberFormat="1" applyFont="1" applyFill="1" applyBorder="1" applyAlignment="1">
      <alignment vertical="center" wrapText="1"/>
    </xf>
    <xf numFmtId="9" fontId="8" fillId="11" borderId="2" xfId="0" applyNumberFormat="1" applyFont="1" applyFill="1" applyBorder="1" applyAlignment="1">
      <alignment horizontal="center" vertical="center"/>
    </xf>
    <xf numFmtId="164" fontId="6" fillId="11" borderId="3" xfId="0" applyNumberFormat="1" applyFont="1" applyFill="1" applyBorder="1" applyAlignment="1">
      <alignment horizontal="center" vertical="center" wrapText="1"/>
    </xf>
    <xf numFmtId="168" fontId="4" fillId="11" borderId="16" xfId="0" applyNumberFormat="1" applyFont="1" applyFill="1" applyBorder="1" applyAlignment="1">
      <alignment horizontal="center" vertical="center"/>
    </xf>
    <xf numFmtId="3" fontId="4" fillId="11" borderId="18" xfId="0" applyNumberFormat="1" applyFont="1" applyFill="1" applyBorder="1" applyAlignment="1">
      <alignment horizontal="center" vertical="center"/>
    </xf>
    <xf numFmtId="167" fontId="6" fillId="11" borderId="14" xfId="0" applyNumberFormat="1" applyFont="1" applyFill="1" applyBorder="1" applyAlignment="1">
      <alignment vertical="center" wrapText="1"/>
    </xf>
    <xf numFmtId="169" fontId="9" fillId="11" borderId="4" xfId="0" applyNumberFormat="1" applyFont="1" applyFill="1" applyBorder="1" applyAlignment="1">
      <alignment horizontal="center" vertical="center"/>
    </xf>
    <xf numFmtId="0" fontId="32" fillId="11" borderId="4" xfId="0" applyFont="1" applyFill="1" applyBorder="1" applyAlignment="1">
      <alignment horizontal="center" vertical="center"/>
    </xf>
    <xf numFmtId="0" fontId="9" fillId="9" borderId="35" xfId="0" applyFont="1" applyFill="1" applyBorder="1" applyAlignment="1">
      <alignment horizontal="center" vertical="center"/>
    </xf>
    <xf numFmtId="0" fontId="5" fillId="9" borderId="5" xfId="0" applyFont="1" applyFill="1" applyBorder="1" applyAlignment="1">
      <alignment horizontal="center" vertical="center" wrapText="1"/>
    </xf>
    <xf numFmtId="0" fontId="9" fillId="12" borderId="35" xfId="0" applyFont="1" applyFill="1" applyBorder="1" applyAlignment="1">
      <alignment horizontal="center" vertical="center"/>
    </xf>
    <xf numFmtId="0" fontId="5" fillId="12" borderId="5"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8" fillId="12" borderId="7" xfId="0" applyFont="1" applyFill="1" applyBorder="1" applyAlignment="1">
      <alignment horizontal="center" vertical="center" wrapText="1"/>
    </xf>
    <xf numFmtId="165" fontId="18" fillId="12" borderId="2" xfId="0" applyNumberFormat="1" applyFont="1" applyFill="1" applyBorder="1" applyAlignment="1">
      <alignment horizontal="right" vertical="center" wrapText="1"/>
    </xf>
    <xf numFmtId="3" fontId="20" fillId="12" borderId="11" xfId="0" applyNumberFormat="1" applyFont="1" applyFill="1" applyBorder="1" applyAlignment="1">
      <alignment vertical="center" wrapText="1"/>
    </xf>
    <xf numFmtId="9" fontId="8" fillId="12" borderId="8" xfId="0" applyNumberFormat="1" applyFont="1" applyFill="1" applyBorder="1" applyAlignment="1">
      <alignment horizontal="center" vertical="center"/>
    </xf>
    <xf numFmtId="0" fontId="6" fillId="12" borderId="9" xfId="0" applyFont="1" applyFill="1" applyBorder="1" applyAlignment="1">
      <alignment horizontal="center" vertical="center" wrapText="1"/>
    </xf>
    <xf numFmtId="168" fontId="4" fillId="12" borderId="17" xfId="0" applyNumberFormat="1" applyFont="1" applyFill="1" applyBorder="1" applyAlignment="1">
      <alignment horizontal="center" vertical="center"/>
    </xf>
    <xf numFmtId="3" fontId="4" fillId="12" borderId="18" xfId="0" applyNumberFormat="1" applyFont="1" applyFill="1" applyBorder="1" applyAlignment="1">
      <alignment horizontal="center" vertical="center"/>
    </xf>
    <xf numFmtId="167" fontId="6" fillId="12" borderId="10" xfId="0" applyNumberFormat="1" applyFont="1" applyFill="1" applyBorder="1" applyAlignment="1">
      <alignment vertical="center" wrapText="1"/>
    </xf>
    <xf numFmtId="169" fontId="9" fillId="12" borderId="11" xfId="0" applyNumberFormat="1" applyFont="1" applyFill="1" applyBorder="1" applyAlignment="1">
      <alignment horizontal="center" vertical="center"/>
    </xf>
    <xf numFmtId="0" fontId="32" fillId="12" borderId="11" xfId="0" applyFont="1" applyFill="1" applyBorder="1" applyAlignment="1">
      <alignment horizontal="center" vertical="center"/>
    </xf>
    <xf numFmtId="0" fontId="9" fillId="13" borderId="18" xfId="0" applyFont="1" applyFill="1" applyBorder="1" applyAlignment="1">
      <alignment horizontal="center" vertical="center"/>
    </xf>
    <xf numFmtId="0" fontId="17" fillId="13" borderId="1" xfId="0" applyFont="1" applyFill="1" applyBorder="1" applyAlignment="1">
      <alignment horizontal="center" vertical="center" wrapText="1"/>
    </xf>
    <xf numFmtId="0" fontId="1" fillId="13" borderId="12" xfId="0" applyFont="1" applyFill="1" applyBorder="1" applyAlignment="1">
      <alignment horizontal="center" vertical="center" wrapText="1"/>
    </xf>
    <xf numFmtId="0" fontId="8" fillId="13" borderId="13" xfId="0" applyFont="1" applyFill="1" applyBorder="1" applyAlignment="1">
      <alignment horizontal="center" vertical="center" wrapText="1"/>
    </xf>
    <xf numFmtId="165" fontId="18" fillId="13" borderId="2" xfId="0" applyNumberFormat="1" applyFont="1" applyFill="1" applyBorder="1" applyAlignment="1">
      <alignment horizontal="right" vertical="center" wrapText="1"/>
    </xf>
    <xf numFmtId="3" fontId="20" fillId="13" borderId="4" xfId="0" applyNumberFormat="1" applyFont="1" applyFill="1" applyBorder="1" applyAlignment="1">
      <alignment vertical="center" wrapText="1"/>
    </xf>
    <xf numFmtId="9" fontId="8" fillId="13" borderId="2" xfId="0" applyNumberFormat="1" applyFont="1" applyFill="1" applyBorder="1" applyAlignment="1">
      <alignment horizontal="center" vertical="center"/>
    </xf>
    <xf numFmtId="0" fontId="6" fillId="13" borderId="3" xfId="0" applyFont="1" applyFill="1" applyBorder="1" applyAlignment="1">
      <alignment horizontal="center" vertical="center" wrapText="1"/>
    </xf>
    <xf numFmtId="168" fontId="4" fillId="13" borderId="16" xfId="0" applyNumberFormat="1" applyFont="1" applyFill="1" applyBorder="1" applyAlignment="1">
      <alignment horizontal="center" vertical="center"/>
    </xf>
    <xf numFmtId="3" fontId="4" fillId="13" borderId="18" xfId="0" applyNumberFormat="1" applyFont="1" applyFill="1" applyBorder="1" applyAlignment="1">
      <alignment horizontal="center" vertical="center"/>
    </xf>
    <xf numFmtId="165" fontId="22" fillId="13" borderId="2" xfId="0" applyNumberFormat="1" applyFont="1" applyFill="1" applyBorder="1" applyAlignment="1">
      <alignment horizontal="right" vertical="center" wrapText="1"/>
    </xf>
    <xf numFmtId="167" fontId="6" fillId="13" borderId="14" xfId="0" applyNumberFormat="1" applyFont="1" applyFill="1" applyBorder="1" applyAlignment="1">
      <alignment vertical="center" wrapText="1"/>
    </xf>
    <xf numFmtId="169" fontId="9" fillId="13" borderId="4" xfId="0" applyNumberFormat="1" applyFont="1" applyFill="1" applyBorder="1" applyAlignment="1">
      <alignment horizontal="center" vertical="center"/>
    </xf>
    <xf numFmtId="0" fontId="32" fillId="13" borderId="4" xfId="0" applyFont="1" applyFill="1" applyBorder="1" applyAlignment="1">
      <alignment horizontal="center" vertical="center"/>
    </xf>
    <xf numFmtId="0" fontId="17" fillId="9" borderId="1" xfId="0" applyFont="1" applyFill="1" applyBorder="1" applyAlignment="1">
      <alignment horizontal="center" vertical="center" wrapText="1"/>
    </xf>
    <xf numFmtId="0" fontId="6" fillId="9" borderId="3" xfId="0" applyFont="1" applyFill="1" applyBorder="1" applyAlignment="1">
      <alignment horizontal="center" vertical="center" wrapText="1"/>
    </xf>
    <xf numFmtId="165" fontId="22" fillId="9" borderId="2" xfId="0" applyNumberFormat="1" applyFont="1" applyFill="1" applyBorder="1" applyAlignment="1">
      <alignment horizontal="right" vertical="center" wrapText="1"/>
    </xf>
    <xf numFmtId="0" fontId="9" fillId="14" borderId="35" xfId="0" applyFont="1" applyFill="1" applyBorder="1" applyAlignment="1">
      <alignment horizontal="center" vertical="center"/>
    </xf>
    <xf numFmtId="0" fontId="17" fillId="14" borderId="1" xfId="0" applyFont="1" applyFill="1" applyBorder="1" applyAlignment="1">
      <alignment horizontal="center" vertical="center" wrapText="1"/>
    </xf>
    <xf numFmtId="0" fontId="1" fillId="14" borderId="12" xfId="0" applyFont="1" applyFill="1" applyBorder="1" applyAlignment="1">
      <alignment horizontal="center" vertical="center" wrapText="1"/>
    </xf>
    <xf numFmtId="0" fontId="8" fillId="14" borderId="13" xfId="0" applyFont="1" applyFill="1" applyBorder="1" applyAlignment="1">
      <alignment horizontal="center" vertical="center" wrapText="1"/>
    </xf>
    <xf numFmtId="165" fontId="18" fillId="14" borderId="2" xfId="0" applyNumberFormat="1" applyFont="1" applyFill="1" applyBorder="1" applyAlignment="1">
      <alignment horizontal="right" vertical="center" wrapText="1"/>
    </xf>
    <xf numFmtId="3" fontId="20"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16" xfId="0" applyNumberFormat="1" applyFont="1" applyFill="1" applyBorder="1" applyAlignment="1">
      <alignment horizontal="center" vertical="center"/>
    </xf>
    <xf numFmtId="3" fontId="4" fillId="14" borderId="18" xfId="0" applyNumberFormat="1" applyFont="1" applyFill="1" applyBorder="1" applyAlignment="1">
      <alignment horizontal="center" vertical="center"/>
    </xf>
    <xf numFmtId="165" fontId="22" fillId="14" borderId="2" xfId="0" applyNumberFormat="1" applyFont="1" applyFill="1" applyBorder="1" applyAlignment="1">
      <alignment horizontal="right" vertical="center" wrapText="1"/>
    </xf>
    <xf numFmtId="167" fontId="6" fillId="14" borderId="14" xfId="0" applyNumberFormat="1" applyFont="1" applyFill="1" applyBorder="1" applyAlignment="1">
      <alignment vertical="center" wrapText="1"/>
    </xf>
    <xf numFmtId="169" fontId="9" fillId="14" borderId="4" xfId="0" applyNumberFormat="1" applyFont="1" applyFill="1" applyBorder="1" applyAlignment="1">
      <alignment horizontal="center" vertical="center"/>
    </xf>
    <xf numFmtId="0" fontId="32" fillId="14" borderId="4" xfId="0" applyFont="1" applyFill="1" applyBorder="1" applyAlignment="1">
      <alignment horizontal="center" vertical="center"/>
    </xf>
    <xf numFmtId="0" fontId="9" fillId="15" borderId="18" xfId="0" applyFont="1" applyFill="1" applyBorder="1" applyAlignment="1">
      <alignment horizontal="center" vertical="center"/>
    </xf>
    <xf numFmtId="0" fontId="17" fillId="15" borderId="1" xfId="0" applyFont="1" applyFill="1" applyBorder="1" applyAlignment="1">
      <alignment horizontal="center" vertical="center" wrapText="1"/>
    </xf>
    <xf numFmtId="0" fontId="1" fillId="15" borderId="12" xfId="0" applyFont="1" applyFill="1" applyBorder="1" applyAlignment="1">
      <alignment horizontal="center" vertical="center" wrapText="1"/>
    </xf>
    <xf numFmtId="0" fontId="8" fillId="15" borderId="13" xfId="0" applyFont="1" applyFill="1" applyBorder="1" applyAlignment="1">
      <alignment horizontal="center" vertical="center" wrapText="1"/>
    </xf>
    <xf numFmtId="165" fontId="18" fillId="15" borderId="2" xfId="0" applyNumberFormat="1" applyFont="1" applyFill="1" applyBorder="1" applyAlignment="1">
      <alignment horizontal="right" vertical="center" wrapText="1"/>
    </xf>
    <xf numFmtId="3" fontId="20" fillId="15" borderId="4" xfId="0" applyNumberFormat="1"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16" xfId="0" applyNumberFormat="1" applyFont="1" applyFill="1" applyBorder="1" applyAlignment="1">
      <alignment horizontal="center" vertical="center"/>
    </xf>
    <xf numFmtId="3" fontId="4" fillId="15" borderId="18" xfId="0" applyNumberFormat="1" applyFont="1" applyFill="1" applyBorder="1" applyAlignment="1">
      <alignment horizontal="center" vertical="center"/>
    </xf>
    <xf numFmtId="165" fontId="22" fillId="15" borderId="31" xfId="0" applyNumberFormat="1" applyFont="1" applyFill="1" applyBorder="1" applyAlignment="1">
      <alignment horizontal="right" vertical="center" wrapText="1"/>
    </xf>
    <xf numFmtId="167" fontId="6" fillId="15" borderId="14" xfId="0" applyNumberFormat="1" applyFont="1" applyFill="1" applyBorder="1" applyAlignment="1">
      <alignment vertical="center" wrapText="1"/>
    </xf>
    <xf numFmtId="169" fontId="9" fillId="15" borderId="4" xfId="0" applyNumberFormat="1" applyFont="1" applyFill="1" applyBorder="1" applyAlignment="1">
      <alignment horizontal="center" vertical="center"/>
    </xf>
    <xf numFmtId="0" fontId="32" fillId="15" borderId="4" xfId="0" applyFont="1" applyFill="1" applyBorder="1" applyAlignment="1">
      <alignment horizontal="center" vertical="center"/>
    </xf>
    <xf numFmtId="165" fontId="22" fillId="9" borderId="31" xfId="0" applyNumberFormat="1" applyFont="1" applyFill="1" applyBorder="1" applyAlignment="1">
      <alignment horizontal="right" vertical="center" wrapText="1"/>
    </xf>
    <xf numFmtId="0" fontId="9" fillId="16" borderId="35" xfId="0" applyFont="1" applyFill="1" applyBorder="1" applyAlignment="1">
      <alignment horizontal="center" vertical="center"/>
    </xf>
    <xf numFmtId="0" fontId="1" fillId="16" borderId="12" xfId="0" applyFont="1" applyFill="1" applyBorder="1" applyAlignment="1">
      <alignment horizontal="center" vertical="center" wrapText="1"/>
    </xf>
    <xf numFmtId="0" fontId="8" fillId="16" borderId="13" xfId="0" applyFont="1" applyFill="1" applyBorder="1" applyAlignment="1">
      <alignment horizontal="center" vertical="center" wrapText="1"/>
    </xf>
    <xf numFmtId="165" fontId="18" fillId="16" borderId="2" xfId="0" applyNumberFormat="1" applyFont="1" applyFill="1" applyBorder="1" applyAlignment="1">
      <alignment horizontal="right" vertical="center" wrapText="1"/>
    </xf>
    <xf numFmtId="3" fontId="20"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0" fontId="6" fillId="16" borderId="3" xfId="0" applyFont="1" applyFill="1" applyBorder="1" applyAlignment="1">
      <alignment horizontal="center" vertical="center" wrapText="1"/>
    </xf>
    <xf numFmtId="168" fontId="4" fillId="16" borderId="16" xfId="0" applyNumberFormat="1" applyFont="1" applyFill="1" applyBorder="1" applyAlignment="1">
      <alignment horizontal="center" vertical="center"/>
    </xf>
    <xf numFmtId="3" fontId="4" fillId="16" borderId="18" xfId="0" applyNumberFormat="1" applyFont="1" applyFill="1" applyBorder="1" applyAlignment="1">
      <alignment horizontal="center" vertical="center"/>
    </xf>
    <xf numFmtId="165" fontId="22" fillId="16" borderId="2" xfId="0" applyNumberFormat="1" applyFont="1" applyFill="1" applyBorder="1" applyAlignment="1">
      <alignment horizontal="right" vertical="center" wrapText="1"/>
    </xf>
    <xf numFmtId="167" fontId="6" fillId="16" borderId="14" xfId="0" applyNumberFormat="1" applyFont="1" applyFill="1" applyBorder="1" applyAlignment="1">
      <alignment vertical="center" wrapText="1"/>
    </xf>
    <xf numFmtId="169" fontId="9" fillId="16" borderId="4" xfId="0" applyNumberFormat="1" applyFont="1" applyFill="1" applyBorder="1" applyAlignment="1">
      <alignment horizontal="center" vertical="center"/>
    </xf>
    <xf numFmtId="0" fontId="32" fillId="16" borderId="4" xfId="0" applyFont="1" applyFill="1" applyBorder="1" applyAlignment="1">
      <alignment horizontal="center" vertical="center"/>
    </xf>
    <xf numFmtId="0" fontId="9" fillId="17" borderId="18" xfId="0" applyFont="1" applyFill="1" applyBorder="1" applyAlignment="1">
      <alignment horizontal="center" vertical="center"/>
    </xf>
    <xf numFmtId="0" fontId="17" fillId="17" borderId="1" xfId="0" applyFont="1" applyFill="1" applyBorder="1" applyAlignment="1">
      <alignment horizontal="center" vertical="center" wrapText="1"/>
    </xf>
    <xf numFmtId="0" fontId="1" fillId="17" borderId="12" xfId="0" applyFont="1" applyFill="1" applyBorder="1" applyAlignment="1">
      <alignment horizontal="center" vertical="center" wrapText="1"/>
    </xf>
    <xf numFmtId="0" fontId="8" fillId="17" borderId="13" xfId="0" applyFont="1" applyFill="1" applyBorder="1" applyAlignment="1">
      <alignment horizontal="center" vertical="center" wrapText="1"/>
    </xf>
    <xf numFmtId="165" fontId="18" fillId="17" borderId="2" xfId="0" applyNumberFormat="1" applyFont="1" applyFill="1" applyBorder="1" applyAlignment="1">
      <alignment horizontal="right" vertical="center" wrapText="1"/>
    </xf>
    <xf numFmtId="3" fontId="20"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16" xfId="0" applyNumberFormat="1" applyFont="1" applyFill="1" applyBorder="1" applyAlignment="1">
      <alignment horizontal="center" vertical="center"/>
    </xf>
    <xf numFmtId="3" fontId="4" fillId="17" borderId="18" xfId="0" applyNumberFormat="1" applyFont="1" applyFill="1" applyBorder="1" applyAlignment="1">
      <alignment horizontal="center" vertical="center"/>
    </xf>
    <xf numFmtId="167" fontId="6" fillId="17" borderId="14" xfId="0" applyNumberFormat="1" applyFont="1" applyFill="1" applyBorder="1" applyAlignment="1">
      <alignment vertical="center" wrapText="1"/>
    </xf>
    <xf numFmtId="169" fontId="9" fillId="17" borderId="4" xfId="0" applyNumberFormat="1" applyFont="1" applyFill="1" applyBorder="1" applyAlignment="1">
      <alignment horizontal="center" vertical="center"/>
    </xf>
    <xf numFmtId="0" fontId="32" fillId="17" borderId="4" xfId="0" applyFont="1" applyFill="1" applyBorder="1" applyAlignment="1">
      <alignment horizontal="center" vertical="center"/>
    </xf>
    <xf numFmtId="0" fontId="9" fillId="18" borderId="18" xfId="0" applyFont="1" applyFill="1" applyBorder="1" applyAlignment="1">
      <alignment horizontal="center" vertical="center"/>
    </xf>
    <xf numFmtId="0" fontId="5" fillId="18" borderId="1" xfId="0" applyFont="1" applyFill="1" applyBorder="1" applyAlignment="1">
      <alignment horizontal="center" vertical="center" wrapText="1"/>
    </xf>
    <xf numFmtId="0" fontId="8" fillId="18" borderId="13" xfId="0" applyFont="1" applyFill="1" applyBorder="1" applyAlignment="1">
      <alignment horizontal="center" vertical="center" wrapText="1"/>
    </xf>
    <xf numFmtId="165" fontId="18" fillId="18" borderId="2" xfId="0" applyNumberFormat="1" applyFont="1" applyFill="1" applyBorder="1" applyAlignment="1">
      <alignment horizontal="right" vertical="center" wrapText="1"/>
    </xf>
    <xf numFmtId="3" fontId="20"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0" fontId="6" fillId="18" borderId="3" xfId="0" applyFont="1" applyFill="1" applyBorder="1" applyAlignment="1">
      <alignment horizontal="center" vertical="center" wrapText="1"/>
    </xf>
    <xf numFmtId="168" fontId="4" fillId="18" borderId="16" xfId="0" applyNumberFormat="1" applyFont="1" applyFill="1" applyBorder="1" applyAlignment="1">
      <alignment horizontal="center" vertical="center"/>
    </xf>
    <xf numFmtId="3" fontId="4" fillId="18" borderId="18" xfId="0" applyNumberFormat="1" applyFont="1" applyFill="1" applyBorder="1" applyAlignment="1">
      <alignment horizontal="center" vertical="center"/>
    </xf>
    <xf numFmtId="167" fontId="6" fillId="18" borderId="14" xfId="0" applyNumberFormat="1" applyFont="1" applyFill="1" applyBorder="1" applyAlignment="1">
      <alignment vertical="center" wrapText="1"/>
    </xf>
    <xf numFmtId="169" fontId="9" fillId="18" borderId="4" xfId="0" applyNumberFormat="1" applyFont="1" applyFill="1" applyBorder="1" applyAlignment="1">
      <alignment horizontal="center" vertical="center"/>
    </xf>
    <xf numFmtId="0" fontId="32" fillId="18" borderId="4" xfId="0" applyFont="1" applyFill="1" applyBorder="1" applyAlignment="1">
      <alignment horizontal="center" vertical="center"/>
    </xf>
    <xf numFmtId="0" fontId="9" fillId="10" borderId="18" xfId="0" applyFont="1" applyFill="1" applyBorder="1" applyAlignment="1">
      <alignment horizontal="center" vertical="center"/>
    </xf>
    <xf numFmtId="0" fontId="1" fillId="10" borderId="12" xfId="0" applyFont="1" applyFill="1" applyBorder="1" applyAlignment="1">
      <alignment horizontal="center" vertical="center" wrapText="1"/>
    </xf>
    <xf numFmtId="0" fontId="8" fillId="10" borderId="13" xfId="0" applyFont="1" applyFill="1" applyBorder="1" applyAlignment="1">
      <alignment horizontal="center" vertical="center" wrapText="1"/>
    </xf>
    <xf numFmtId="3" fontId="20" fillId="10" borderId="4" xfId="0" applyNumberFormat="1" applyFont="1" applyFill="1" applyBorder="1" applyAlignment="1">
      <alignment vertical="center" wrapText="1"/>
    </xf>
    <xf numFmtId="9" fontId="8" fillId="10" borderId="2" xfId="0" applyNumberFormat="1" applyFont="1" applyFill="1" applyBorder="1" applyAlignment="1">
      <alignment horizontal="center" vertical="center"/>
    </xf>
    <xf numFmtId="0" fontId="6" fillId="10" borderId="3" xfId="0" applyFont="1" applyFill="1" applyBorder="1" applyAlignment="1">
      <alignment horizontal="center" vertical="center" wrapText="1"/>
    </xf>
    <xf numFmtId="168" fontId="4" fillId="10" borderId="16" xfId="0" applyNumberFormat="1" applyFont="1" applyFill="1" applyBorder="1" applyAlignment="1">
      <alignment horizontal="center" vertical="center"/>
    </xf>
    <xf numFmtId="167" fontId="6" fillId="10" borderId="14" xfId="0" applyNumberFormat="1" applyFont="1" applyFill="1" applyBorder="1" applyAlignment="1">
      <alignment vertical="center" wrapText="1"/>
    </xf>
    <xf numFmtId="0" fontId="32" fillId="10" borderId="4" xfId="0" applyFont="1" applyFill="1" applyBorder="1" applyAlignment="1">
      <alignment horizontal="center" vertical="center"/>
    </xf>
    <xf numFmtId="0" fontId="9" fillId="19" borderId="18" xfId="0" applyFont="1" applyFill="1" applyBorder="1" applyAlignment="1">
      <alignment horizontal="center" vertical="center"/>
    </xf>
    <xf numFmtId="0" fontId="1" fillId="19" borderId="12" xfId="0" applyFont="1" applyFill="1" applyBorder="1" applyAlignment="1">
      <alignment horizontal="center" vertical="center" wrapText="1"/>
    </xf>
    <xf numFmtId="0" fontId="8" fillId="19" borderId="13" xfId="0" applyFont="1" applyFill="1" applyBorder="1" applyAlignment="1">
      <alignment horizontal="center" vertical="center" wrapText="1"/>
    </xf>
    <xf numFmtId="165" fontId="18" fillId="19" borderId="2" xfId="0" applyNumberFormat="1" applyFont="1" applyFill="1" applyBorder="1" applyAlignment="1">
      <alignment horizontal="right" vertical="center" wrapText="1"/>
    </xf>
    <xf numFmtId="3" fontId="20"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16" xfId="0" applyNumberFormat="1" applyFont="1" applyFill="1" applyBorder="1" applyAlignment="1">
      <alignment horizontal="center" vertical="center"/>
    </xf>
    <xf numFmtId="3" fontId="4" fillId="19" borderId="18" xfId="0" applyNumberFormat="1" applyFont="1" applyFill="1" applyBorder="1" applyAlignment="1">
      <alignment horizontal="center" vertical="center"/>
    </xf>
    <xf numFmtId="167" fontId="6" fillId="19" borderId="14" xfId="0" applyNumberFormat="1" applyFont="1" applyFill="1" applyBorder="1" applyAlignment="1">
      <alignment vertical="center" wrapText="1"/>
    </xf>
    <xf numFmtId="169" fontId="9" fillId="19" borderId="4" xfId="0" applyNumberFormat="1" applyFont="1" applyFill="1" applyBorder="1" applyAlignment="1">
      <alignment horizontal="center" vertical="center"/>
    </xf>
    <xf numFmtId="0" fontId="32" fillId="19" borderId="4" xfId="0" applyFont="1" applyFill="1" applyBorder="1" applyAlignment="1">
      <alignment horizontal="center" vertical="center"/>
    </xf>
    <xf numFmtId="0" fontId="9" fillId="20" borderId="18" xfId="0" applyFont="1" applyFill="1" applyBorder="1" applyAlignment="1">
      <alignment horizontal="center" vertical="center"/>
    </xf>
    <xf numFmtId="0" fontId="17" fillId="20" borderId="1" xfId="0" applyFont="1" applyFill="1" applyBorder="1" applyAlignment="1">
      <alignment horizontal="center" vertical="center" wrapText="1"/>
    </xf>
    <xf numFmtId="0" fontId="1" fillId="20" borderId="12" xfId="0" applyFont="1" applyFill="1" applyBorder="1" applyAlignment="1">
      <alignment horizontal="center" vertical="center" wrapText="1"/>
    </xf>
    <xf numFmtId="0" fontId="8" fillId="20" borderId="13" xfId="0" applyFont="1" applyFill="1" applyBorder="1" applyAlignment="1">
      <alignment horizontal="center" vertical="center" wrapText="1"/>
    </xf>
    <xf numFmtId="165" fontId="18" fillId="20" borderId="2" xfId="0" applyNumberFormat="1" applyFont="1" applyFill="1" applyBorder="1" applyAlignment="1">
      <alignment horizontal="right" vertical="center" wrapText="1"/>
    </xf>
    <xf numFmtId="3" fontId="20"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16" xfId="0" applyNumberFormat="1" applyFont="1" applyFill="1" applyBorder="1" applyAlignment="1">
      <alignment horizontal="center" vertical="center"/>
    </xf>
    <xf numFmtId="3" fontId="4" fillId="20" borderId="18" xfId="0" applyNumberFormat="1" applyFont="1" applyFill="1" applyBorder="1" applyAlignment="1">
      <alignment horizontal="center" vertical="center"/>
    </xf>
    <xf numFmtId="165" fontId="22" fillId="20" borderId="2" xfId="0" applyNumberFormat="1" applyFont="1" applyFill="1" applyBorder="1" applyAlignment="1">
      <alignment horizontal="right" vertical="center" wrapText="1"/>
    </xf>
    <xf numFmtId="167" fontId="6" fillId="20" borderId="14" xfId="0" applyNumberFormat="1" applyFont="1" applyFill="1" applyBorder="1" applyAlignment="1">
      <alignment vertical="center" wrapText="1"/>
    </xf>
    <xf numFmtId="169" fontId="9" fillId="20" borderId="4" xfId="0" applyNumberFormat="1" applyFont="1" applyFill="1" applyBorder="1" applyAlignment="1">
      <alignment horizontal="center" vertical="center"/>
    </xf>
    <xf numFmtId="0" fontId="32" fillId="20" borderId="4" xfId="0" applyFont="1" applyFill="1" applyBorder="1" applyAlignment="1">
      <alignment horizontal="center" vertical="center"/>
    </xf>
    <xf numFmtId="0" fontId="17" fillId="16" borderId="1" xfId="0" applyFont="1" applyFill="1" applyBorder="1" applyAlignment="1">
      <alignment horizontal="center" vertical="center" wrapText="1"/>
    </xf>
    <xf numFmtId="165" fontId="22" fillId="16" borderId="31" xfId="0" applyNumberFormat="1" applyFont="1" applyFill="1" applyBorder="1" applyAlignment="1">
      <alignment horizontal="right" vertical="center" wrapText="1"/>
    </xf>
    <xf numFmtId="0" fontId="9" fillId="16" borderId="18" xfId="0" applyFont="1" applyFill="1" applyBorder="1" applyAlignment="1">
      <alignment horizontal="center" vertical="center"/>
    </xf>
    <xf numFmtId="0" fontId="9" fillId="21" borderId="18" xfId="0" applyFont="1" applyFill="1" applyBorder="1" applyAlignment="1">
      <alignment horizontal="center" vertical="center"/>
    </xf>
    <xf numFmtId="0" fontId="17" fillId="21" borderId="1" xfId="0" applyFont="1" applyFill="1" applyBorder="1" applyAlignment="1">
      <alignment horizontal="center" vertical="center" wrapText="1"/>
    </xf>
    <xf numFmtId="0" fontId="1" fillId="21" borderId="12" xfId="0" applyFont="1" applyFill="1" applyBorder="1" applyAlignment="1">
      <alignment horizontal="center" vertical="center" wrapText="1"/>
    </xf>
    <xf numFmtId="0" fontId="8" fillId="21" borderId="13" xfId="0" applyFont="1" applyFill="1" applyBorder="1" applyAlignment="1">
      <alignment horizontal="center" vertical="center" wrapText="1"/>
    </xf>
    <xf numFmtId="165" fontId="18" fillId="21" borderId="2" xfId="0" applyNumberFormat="1" applyFont="1" applyFill="1" applyBorder="1" applyAlignment="1">
      <alignment horizontal="right" vertical="center" wrapText="1"/>
    </xf>
    <xf numFmtId="3" fontId="20"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0" fontId="6" fillId="21" borderId="3" xfId="0" applyFont="1" applyFill="1" applyBorder="1" applyAlignment="1">
      <alignment horizontal="center" vertical="center" wrapText="1"/>
    </xf>
    <xf numFmtId="168" fontId="4" fillId="21" borderId="16" xfId="0" applyNumberFormat="1" applyFont="1" applyFill="1" applyBorder="1" applyAlignment="1">
      <alignment horizontal="center" vertical="center"/>
    </xf>
    <xf numFmtId="3" fontId="4" fillId="21" borderId="18" xfId="0" applyNumberFormat="1" applyFont="1" applyFill="1" applyBorder="1" applyAlignment="1">
      <alignment horizontal="center" vertical="center"/>
    </xf>
    <xf numFmtId="165" fontId="22" fillId="21" borderId="31" xfId="0" applyNumberFormat="1" applyFont="1" applyFill="1" applyBorder="1" applyAlignment="1">
      <alignment horizontal="right" vertical="center" wrapText="1"/>
    </xf>
    <xf numFmtId="167" fontId="6" fillId="21" borderId="14" xfId="0" applyNumberFormat="1" applyFont="1" applyFill="1" applyBorder="1" applyAlignment="1">
      <alignment vertical="center" wrapText="1"/>
    </xf>
    <xf numFmtId="169" fontId="9" fillId="21" borderId="4" xfId="0" applyNumberFormat="1" applyFont="1" applyFill="1" applyBorder="1" applyAlignment="1">
      <alignment horizontal="center" vertical="center"/>
    </xf>
    <xf numFmtId="0" fontId="32" fillId="21" borderId="4" xfId="0" applyFont="1" applyFill="1" applyBorder="1" applyAlignment="1">
      <alignment horizontal="center" vertical="center"/>
    </xf>
    <xf numFmtId="0" fontId="9" fillId="22" borderId="18" xfId="0" applyFont="1" applyFill="1" applyBorder="1" applyAlignment="1">
      <alignment horizontal="center" vertical="center"/>
    </xf>
    <xf numFmtId="0" fontId="5" fillId="22" borderId="1" xfId="0" applyFont="1" applyFill="1" applyBorder="1" applyAlignment="1">
      <alignment horizontal="center" vertical="center" wrapText="1"/>
    </xf>
    <xf numFmtId="0" fontId="8" fillId="22" borderId="13" xfId="0" applyFont="1" applyFill="1" applyBorder="1" applyAlignment="1">
      <alignment horizontal="center" vertical="center" wrapText="1"/>
    </xf>
    <xf numFmtId="165" fontId="18" fillId="22" borderId="2" xfId="0" applyNumberFormat="1" applyFont="1" applyFill="1" applyBorder="1" applyAlignment="1">
      <alignment horizontal="right" vertical="center" wrapText="1"/>
    </xf>
    <xf numFmtId="3" fontId="20"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0" fontId="6" fillId="22" borderId="3" xfId="0" applyFont="1" applyFill="1" applyBorder="1" applyAlignment="1">
      <alignment horizontal="center" vertical="center" wrapText="1"/>
    </xf>
    <xf numFmtId="168" fontId="4" fillId="22" borderId="16" xfId="0" applyNumberFormat="1" applyFont="1" applyFill="1" applyBorder="1" applyAlignment="1">
      <alignment horizontal="center" vertical="center"/>
    </xf>
    <xf numFmtId="3" fontId="4" fillId="22" borderId="18" xfId="0" applyNumberFormat="1" applyFont="1" applyFill="1" applyBorder="1" applyAlignment="1">
      <alignment horizontal="center" vertical="center"/>
    </xf>
    <xf numFmtId="167" fontId="6" fillId="22" borderId="14" xfId="0" applyNumberFormat="1" applyFont="1" applyFill="1" applyBorder="1" applyAlignment="1">
      <alignment vertical="center" wrapText="1"/>
    </xf>
    <xf numFmtId="169" fontId="9" fillId="22" borderId="4" xfId="0" applyNumberFormat="1" applyFont="1" applyFill="1" applyBorder="1" applyAlignment="1">
      <alignment horizontal="center" vertical="center"/>
    </xf>
    <xf numFmtId="0" fontId="32" fillId="22" borderId="4" xfId="0" applyFont="1" applyFill="1" applyBorder="1" applyAlignment="1">
      <alignment horizontal="center" vertical="center"/>
    </xf>
    <xf numFmtId="0" fontId="17" fillId="22" borderId="1" xfId="0" applyFont="1" applyFill="1" applyBorder="1" applyAlignment="1">
      <alignment horizontal="center" vertical="center" wrapText="1"/>
    </xf>
    <xf numFmtId="0" fontId="1" fillId="22" borderId="12" xfId="0" applyFont="1" applyFill="1" applyBorder="1" applyAlignment="1">
      <alignment horizontal="center" vertical="center" wrapText="1"/>
    </xf>
    <xf numFmtId="165" fontId="22" fillId="22" borderId="31" xfId="0" applyNumberFormat="1" applyFont="1" applyFill="1" applyBorder="1" applyAlignment="1">
      <alignment horizontal="right" vertical="center" wrapText="1"/>
    </xf>
    <xf numFmtId="0" fontId="9" fillId="22" borderId="35" xfId="0" applyFont="1" applyFill="1" applyBorder="1" applyAlignment="1">
      <alignment horizontal="center" vertical="center"/>
    </xf>
    <xf numFmtId="165" fontId="22" fillId="22" borderId="2" xfId="0" applyNumberFormat="1" applyFont="1" applyFill="1" applyBorder="1" applyAlignment="1">
      <alignment horizontal="right" vertical="center" wrapText="1"/>
    </xf>
    <xf numFmtId="0" fontId="23" fillId="22" borderId="3" xfId="0" applyFont="1" applyFill="1" applyBorder="1" applyAlignment="1">
      <alignment horizontal="center" vertical="center" wrapText="1"/>
    </xf>
    <xf numFmtId="165" fontId="22" fillId="20" borderId="31" xfId="0" applyNumberFormat="1" applyFont="1" applyFill="1" applyBorder="1" applyAlignment="1">
      <alignment horizontal="right" vertical="center" wrapText="1"/>
    </xf>
    <xf numFmtId="0" fontId="9" fillId="20" borderId="35" xfId="0" applyFont="1" applyFill="1" applyBorder="1" applyAlignment="1">
      <alignment horizontal="center" vertical="center"/>
    </xf>
    <xf numFmtId="0" fontId="1" fillId="18" borderId="12" xfId="0" applyFont="1" applyFill="1" applyBorder="1" applyAlignment="1">
      <alignment horizontal="center" vertical="center" wrapText="1"/>
    </xf>
    <xf numFmtId="165" fontId="22" fillId="18" borderId="2" xfId="0" applyNumberFormat="1" applyFont="1" applyFill="1" applyBorder="1" applyAlignment="1">
      <alignment horizontal="right" vertical="center" wrapText="1"/>
    </xf>
    <xf numFmtId="0" fontId="9" fillId="18" borderId="35" xfId="0" applyFont="1" applyFill="1" applyBorder="1" applyAlignment="1">
      <alignment horizontal="center" vertical="center"/>
    </xf>
    <xf numFmtId="0" fontId="5" fillId="18" borderId="5" xfId="0" applyFont="1" applyFill="1" applyBorder="1" applyAlignment="1">
      <alignment horizontal="center" vertical="center" wrapText="1"/>
    </xf>
    <xf numFmtId="165" fontId="22" fillId="17" borderId="2" xfId="0" applyNumberFormat="1" applyFont="1" applyFill="1" applyBorder="1" applyAlignment="1">
      <alignment horizontal="right" vertical="center" wrapText="1"/>
    </xf>
    <xf numFmtId="0" fontId="5" fillId="19" borderId="1" xfId="0" applyFont="1" applyFill="1" applyBorder="1" applyAlignment="1">
      <alignment horizontal="center" vertical="center" wrapText="1"/>
    </xf>
    <xf numFmtId="165" fontId="22" fillId="19" borderId="2" xfId="0" applyNumberFormat="1" applyFont="1" applyFill="1" applyBorder="1" applyAlignment="1">
      <alignment horizontal="right" vertical="center" wrapText="1"/>
    </xf>
    <xf numFmtId="0" fontId="9" fillId="24" borderId="18" xfId="0" applyFont="1" applyFill="1" applyBorder="1" applyAlignment="1">
      <alignment horizontal="center" vertical="center"/>
    </xf>
    <xf numFmtId="3" fontId="4" fillId="24" borderId="18" xfId="0" applyNumberFormat="1" applyFont="1" applyFill="1" applyBorder="1" applyAlignment="1">
      <alignment horizontal="center" vertical="center"/>
    </xf>
    <xf numFmtId="0" fontId="9" fillId="25" borderId="18" xfId="0" applyFont="1" applyFill="1" applyBorder="1" applyAlignment="1">
      <alignment horizontal="center" vertical="center"/>
    </xf>
    <xf numFmtId="0" fontId="5" fillId="25" borderId="1" xfId="0" applyFont="1" applyFill="1" applyBorder="1" applyAlignment="1">
      <alignment horizontal="center" vertical="center" wrapText="1"/>
    </xf>
    <xf numFmtId="0" fontId="1" fillId="25" borderId="12" xfId="0" applyFont="1" applyFill="1" applyBorder="1" applyAlignment="1">
      <alignment horizontal="center" vertical="center" wrapText="1"/>
    </xf>
    <xf numFmtId="0" fontId="8" fillId="25" borderId="13" xfId="0" applyFont="1" applyFill="1" applyBorder="1" applyAlignment="1">
      <alignment horizontal="center" vertical="center" wrapText="1"/>
    </xf>
    <xf numFmtId="165" fontId="18" fillId="25" borderId="2" xfId="0" applyNumberFormat="1" applyFont="1" applyFill="1" applyBorder="1" applyAlignment="1">
      <alignment horizontal="right" vertical="center" wrapText="1"/>
    </xf>
    <xf numFmtId="3" fontId="20" fillId="25" borderId="4" xfId="0" applyNumberFormat="1" applyFont="1" applyFill="1" applyBorder="1" applyAlignment="1">
      <alignment vertical="center" wrapText="1"/>
    </xf>
    <xf numFmtId="9" fontId="8" fillId="25" borderId="2" xfId="0" applyNumberFormat="1" applyFont="1" applyFill="1" applyBorder="1" applyAlignment="1">
      <alignment horizontal="center" vertical="center"/>
    </xf>
    <xf numFmtId="0" fontId="6" fillId="25" borderId="3" xfId="0" applyFont="1" applyFill="1" applyBorder="1" applyAlignment="1">
      <alignment horizontal="center" vertical="center" wrapText="1"/>
    </xf>
    <xf numFmtId="168" fontId="4" fillId="25" borderId="16" xfId="0" applyNumberFormat="1" applyFont="1" applyFill="1" applyBorder="1" applyAlignment="1">
      <alignment horizontal="center" vertical="center"/>
    </xf>
    <xf numFmtId="3" fontId="4" fillId="25" borderId="18" xfId="0" applyNumberFormat="1" applyFont="1" applyFill="1" applyBorder="1" applyAlignment="1">
      <alignment horizontal="center" vertical="center"/>
    </xf>
    <xf numFmtId="165" fontId="22" fillId="25" borderId="8" xfId="0" applyNumberFormat="1" applyFont="1" applyFill="1" applyBorder="1" applyAlignment="1">
      <alignment horizontal="right" vertical="center" wrapText="1"/>
    </xf>
    <xf numFmtId="167" fontId="6" fillId="25" borderId="14" xfId="0" applyNumberFormat="1" applyFont="1" applyFill="1" applyBorder="1" applyAlignment="1">
      <alignment vertical="center" wrapText="1"/>
    </xf>
    <xf numFmtId="169" fontId="9" fillId="25" borderId="11" xfId="0" applyNumberFormat="1" applyFont="1" applyFill="1" applyBorder="1" applyAlignment="1">
      <alignment horizontal="center" vertical="center"/>
    </xf>
    <xf numFmtId="0" fontId="32" fillId="25" borderId="4" xfId="0" applyFont="1" applyFill="1" applyBorder="1" applyAlignment="1">
      <alignment horizontal="center" vertical="center"/>
    </xf>
    <xf numFmtId="0" fontId="5" fillId="10" borderId="1" xfId="0" applyFont="1" applyFill="1" applyBorder="1" applyAlignment="1">
      <alignment horizontal="center" vertical="center" wrapText="1"/>
    </xf>
    <xf numFmtId="165" fontId="22" fillId="10" borderId="8" xfId="0" applyNumberFormat="1" applyFont="1" applyFill="1" applyBorder="1" applyAlignment="1">
      <alignment horizontal="right" vertical="center" wrapText="1"/>
    </xf>
    <xf numFmtId="0" fontId="9" fillId="26" borderId="35" xfId="0" applyFont="1" applyFill="1" applyBorder="1" applyAlignment="1">
      <alignment horizontal="center" vertical="center"/>
    </xf>
    <xf numFmtId="0" fontId="5" fillId="26" borderId="1" xfId="0" applyFont="1" applyFill="1" applyBorder="1" applyAlignment="1">
      <alignment horizontal="center" vertical="center" wrapText="1"/>
    </xf>
    <xf numFmtId="0" fontId="8" fillId="26" borderId="13" xfId="0" applyFont="1" applyFill="1" applyBorder="1" applyAlignment="1">
      <alignment horizontal="center" vertical="center" wrapText="1"/>
    </xf>
    <xf numFmtId="165" fontId="18" fillId="26" borderId="2" xfId="0" applyNumberFormat="1" applyFont="1" applyFill="1" applyBorder="1" applyAlignment="1">
      <alignment horizontal="right" vertical="center" wrapText="1"/>
    </xf>
    <xf numFmtId="3" fontId="20" fillId="26" borderId="4" xfId="0" applyNumberFormat="1" applyFont="1" applyFill="1" applyBorder="1" applyAlignment="1">
      <alignment vertical="center" wrapText="1"/>
    </xf>
    <xf numFmtId="9" fontId="8" fillId="26" borderId="2" xfId="0" applyNumberFormat="1" applyFont="1" applyFill="1" applyBorder="1" applyAlignment="1">
      <alignment horizontal="center" vertical="center"/>
    </xf>
    <xf numFmtId="0" fontId="6" fillId="26" borderId="3" xfId="0" applyFont="1" applyFill="1" applyBorder="1" applyAlignment="1">
      <alignment horizontal="center" vertical="center" wrapText="1"/>
    </xf>
    <xf numFmtId="168" fontId="4" fillId="26" borderId="16" xfId="0" applyNumberFormat="1" applyFont="1" applyFill="1" applyBorder="1" applyAlignment="1">
      <alignment horizontal="center" vertical="center"/>
    </xf>
    <xf numFmtId="3" fontId="4" fillId="26" borderId="18" xfId="0" applyNumberFormat="1" applyFont="1" applyFill="1" applyBorder="1" applyAlignment="1">
      <alignment horizontal="center" vertical="center"/>
    </xf>
    <xf numFmtId="167" fontId="6" fillId="26" borderId="14" xfId="0" applyNumberFormat="1" applyFont="1" applyFill="1" applyBorder="1" applyAlignment="1">
      <alignment vertical="center" wrapText="1"/>
    </xf>
    <xf numFmtId="169" fontId="9" fillId="26" borderId="4" xfId="0" applyNumberFormat="1" applyFont="1" applyFill="1" applyBorder="1" applyAlignment="1">
      <alignment horizontal="center" vertical="center"/>
    </xf>
    <xf numFmtId="0" fontId="32" fillId="26" borderId="4" xfId="0" applyFont="1" applyFill="1" applyBorder="1" applyAlignment="1">
      <alignment horizontal="center" vertical="center"/>
    </xf>
    <xf numFmtId="0" fontId="9" fillId="27" borderId="35" xfId="0" applyFont="1" applyFill="1" applyBorder="1" applyAlignment="1">
      <alignment horizontal="center" vertical="center"/>
    </xf>
    <xf numFmtId="0" fontId="5" fillId="27" borderId="1" xfId="0" applyFont="1" applyFill="1" applyBorder="1" applyAlignment="1">
      <alignment horizontal="center" vertical="center" wrapText="1"/>
    </xf>
    <xf numFmtId="0" fontId="1" fillId="27" borderId="15" xfId="0" applyFont="1" applyFill="1" applyBorder="1" applyAlignment="1">
      <alignment horizontal="center" vertical="center" wrapText="1"/>
    </xf>
    <xf numFmtId="0" fontId="8" fillId="27" borderId="13" xfId="0" applyFont="1" applyFill="1" applyBorder="1" applyAlignment="1">
      <alignment horizontal="center" vertical="center" wrapText="1"/>
    </xf>
    <xf numFmtId="165" fontId="18" fillId="27" borderId="2" xfId="0" applyNumberFormat="1" applyFont="1" applyFill="1" applyBorder="1" applyAlignment="1">
      <alignment horizontal="right" vertical="center" wrapText="1"/>
    </xf>
    <xf numFmtId="3" fontId="20" fillId="27" borderId="4" xfId="0" applyNumberFormat="1" applyFont="1" applyFill="1" applyBorder="1" applyAlignment="1">
      <alignment vertical="center" wrapText="1"/>
    </xf>
    <xf numFmtId="9" fontId="8" fillId="27" borderId="2" xfId="0" applyNumberFormat="1" applyFont="1" applyFill="1" applyBorder="1" applyAlignment="1">
      <alignment horizontal="center" vertical="center"/>
    </xf>
    <xf numFmtId="0" fontId="6" fillId="27" borderId="3" xfId="0" applyFont="1" applyFill="1" applyBorder="1" applyAlignment="1">
      <alignment horizontal="center" vertical="center" wrapText="1"/>
    </xf>
    <xf numFmtId="168" fontId="4" fillId="27" borderId="16" xfId="0" applyNumberFormat="1" applyFont="1" applyFill="1" applyBorder="1" applyAlignment="1">
      <alignment horizontal="center" vertical="center"/>
    </xf>
    <xf numFmtId="3" fontId="4" fillId="27" borderId="18" xfId="0" applyNumberFormat="1" applyFont="1" applyFill="1" applyBorder="1" applyAlignment="1">
      <alignment horizontal="center" vertical="center"/>
    </xf>
    <xf numFmtId="165" fontId="22" fillId="27" borderId="8" xfId="0" applyNumberFormat="1" applyFont="1" applyFill="1" applyBorder="1" applyAlignment="1">
      <alignment horizontal="right" vertical="center" wrapText="1"/>
    </xf>
    <xf numFmtId="167" fontId="6" fillId="27" borderId="14" xfId="0" applyNumberFormat="1" applyFont="1" applyFill="1" applyBorder="1" applyAlignment="1">
      <alignment vertical="center" wrapText="1"/>
    </xf>
    <xf numFmtId="169" fontId="9" fillId="27" borderId="4" xfId="0" applyNumberFormat="1" applyFont="1" applyFill="1" applyBorder="1" applyAlignment="1">
      <alignment horizontal="center" vertical="center"/>
    </xf>
    <xf numFmtId="0" fontId="32" fillId="27" borderId="4" xfId="0" applyFont="1" applyFill="1" applyBorder="1" applyAlignment="1">
      <alignment horizontal="center" vertical="center"/>
    </xf>
    <xf numFmtId="0" fontId="5" fillId="24" borderId="27" xfId="0" applyFont="1" applyFill="1" applyBorder="1" applyAlignment="1">
      <alignment horizontal="center" vertical="center" wrapText="1"/>
    </xf>
    <xf numFmtId="0" fontId="1" fillId="24" borderId="28" xfId="0" applyFont="1" applyFill="1" applyBorder="1" applyAlignment="1">
      <alignment horizontal="center" vertical="center" wrapText="1"/>
    </xf>
    <xf numFmtId="0" fontId="8" fillId="24" borderId="29" xfId="0" applyFont="1" applyFill="1" applyBorder="1" applyAlignment="1">
      <alignment horizontal="center" vertical="center" wrapText="1"/>
    </xf>
    <xf numFmtId="165" fontId="18" fillId="24" borderId="31" xfId="0" applyNumberFormat="1" applyFont="1" applyFill="1" applyBorder="1" applyAlignment="1">
      <alignment horizontal="right" vertical="center" wrapText="1"/>
    </xf>
    <xf numFmtId="3" fontId="20" fillId="24" borderId="30" xfId="0" applyNumberFormat="1" applyFont="1" applyFill="1" applyBorder="1" applyAlignment="1">
      <alignment vertical="center" wrapText="1"/>
    </xf>
    <xf numFmtId="9" fontId="8" fillId="24" borderId="31" xfId="0" applyNumberFormat="1" applyFont="1" applyFill="1" applyBorder="1" applyAlignment="1">
      <alignment horizontal="center" vertical="center"/>
    </xf>
    <xf numFmtId="0" fontId="6" fillId="24" borderId="32" xfId="0" applyFont="1" applyFill="1" applyBorder="1" applyAlignment="1">
      <alignment horizontal="center" vertical="center" wrapText="1"/>
    </xf>
    <xf numFmtId="168" fontId="4" fillId="24" borderId="33" xfId="0" applyNumberFormat="1" applyFont="1" applyFill="1" applyBorder="1" applyAlignment="1">
      <alignment horizontal="center" vertical="center"/>
    </xf>
    <xf numFmtId="165" fontId="22" fillId="24" borderId="2" xfId="0" applyNumberFormat="1" applyFont="1" applyFill="1" applyBorder="1" applyAlignment="1">
      <alignment horizontal="right" vertical="center" wrapText="1"/>
    </xf>
    <xf numFmtId="167" fontId="6" fillId="24" borderId="34" xfId="0" applyNumberFormat="1" applyFont="1" applyFill="1" applyBorder="1" applyAlignment="1">
      <alignment vertical="center" wrapText="1"/>
    </xf>
    <xf numFmtId="169" fontId="9" fillId="24" borderId="30" xfId="0" applyNumberFormat="1" applyFont="1" applyFill="1" applyBorder="1" applyAlignment="1">
      <alignment horizontal="center" vertical="center"/>
    </xf>
    <xf numFmtId="0" fontId="32" fillId="24" borderId="30" xfId="0" applyFont="1" applyFill="1" applyBorder="1" applyAlignment="1">
      <alignment horizontal="center" vertical="center"/>
    </xf>
    <xf numFmtId="0" fontId="1" fillId="26" borderId="12" xfId="0" applyFont="1" applyFill="1" applyBorder="1" applyAlignment="1">
      <alignment horizontal="center" vertical="center" wrapText="1"/>
    </xf>
    <xf numFmtId="165" fontId="22" fillId="26" borderId="2" xfId="0" applyNumberFormat="1" applyFont="1" applyFill="1" applyBorder="1" applyAlignment="1">
      <alignment horizontal="right" vertical="center" wrapText="1"/>
    </xf>
    <xf numFmtId="0" fontId="9" fillId="28" borderId="18" xfId="0" applyFont="1" applyFill="1" applyBorder="1" applyAlignment="1">
      <alignment horizontal="center" vertical="center"/>
    </xf>
    <xf numFmtId="0" fontId="5" fillId="28" borderId="1" xfId="0" applyFont="1" applyFill="1" applyBorder="1" applyAlignment="1">
      <alignment horizontal="center" vertical="center" wrapText="1"/>
    </xf>
    <xf numFmtId="0" fontId="1" fillId="28" borderId="12" xfId="0" applyFont="1" applyFill="1" applyBorder="1" applyAlignment="1">
      <alignment horizontal="center" vertical="center" wrapText="1"/>
    </xf>
    <xf numFmtId="0" fontId="8" fillId="28" borderId="13" xfId="0" applyFont="1" applyFill="1" applyBorder="1" applyAlignment="1">
      <alignment horizontal="center" vertical="center" wrapText="1"/>
    </xf>
    <xf numFmtId="165" fontId="18" fillId="28" borderId="2" xfId="0" applyNumberFormat="1" applyFont="1" applyFill="1" applyBorder="1" applyAlignment="1">
      <alignment horizontal="right" vertical="center" wrapText="1"/>
    </xf>
    <xf numFmtId="3" fontId="20" fillId="28" borderId="4" xfId="0" applyNumberFormat="1" applyFont="1" applyFill="1" applyBorder="1" applyAlignment="1">
      <alignment vertical="center" wrapText="1"/>
    </xf>
    <xf numFmtId="9" fontId="8" fillId="28" borderId="2" xfId="0" applyNumberFormat="1" applyFont="1" applyFill="1" applyBorder="1" applyAlignment="1">
      <alignment horizontal="center" vertical="center"/>
    </xf>
    <xf numFmtId="3" fontId="6" fillId="28" borderId="3" xfId="0" applyNumberFormat="1" applyFont="1" applyFill="1" applyBorder="1" applyAlignment="1">
      <alignment horizontal="center" vertical="center" wrapText="1"/>
    </xf>
    <xf numFmtId="168" fontId="4" fillId="28" borderId="16" xfId="0" applyNumberFormat="1" applyFont="1" applyFill="1" applyBorder="1" applyAlignment="1">
      <alignment horizontal="center" vertical="center"/>
    </xf>
    <xf numFmtId="3" fontId="4" fillId="28" borderId="18" xfId="0" applyNumberFormat="1" applyFont="1" applyFill="1" applyBorder="1" applyAlignment="1">
      <alignment horizontal="center" vertical="center"/>
    </xf>
    <xf numFmtId="165" fontId="22" fillId="28" borderId="2" xfId="0" applyNumberFormat="1" applyFont="1" applyFill="1" applyBorder="1" applyAlignment="1">
      <alignment horizontal="right" vertical="center" wrapText="1"/>
    </xf>
    <xf numFmtId="167" fontId="6" fillId="28" borderId="14" xfId="0" applyNumberFormat="1" applyFont="1" applyFill="1" applyBorder="1" applyAlignment="1">
      <alignment vertical="center" wrapText="1"/>
    </xf>
    <xf numFmtId="169" fontId="9" fillId="28" borderId="4" xfId="0" applyNumberFormat="1" applyFont="1" applyFill="1" applyBorder="1" applyAlignment="1">
      <alignment horizontal="center" vertical="center"/>
    </xf>
    <xf numFmtId="0" fontId="32" fillId="28" borderId="4" xfId="0" applyFont="1" applyFill="1" applyBorder="1" applyAlignment="1">
      <alignment horizontal="center" vertical="center"/>
    </xf>
    <xf numFmtId="0" fontId="9" fillId="29" borderId="18" xfId="0" applyFont="1" applyFill="1" applyBorder="1" applyAlignment="1">
      <alignment horizontal="center" vertical="center"/>
    </xf>
    <xf numFmtId="0" fontId="5" fillId="29" borderId="1" xfId="0" applyFont="1" applyFill="1" applyBorder="1" applyAlignment="1">
      <alignment horizontal="center" vertical="center" wrapText="1"/>
    </xf>
    <xf numFmtId="0" fontId="1" fillId="29" borderId="12" xfId="0" applyFont="1" applyFill="1" applyBorder="1" applyAlignment="1">
      <alignment horizontal="center" vertical="center" wrapText="1"/>
    </xf>
    <xf numFmtId="0" fontId="8" fillId="29" borderId="13" xfId="0" applyFont="1" applyFill="1" applyBorder="1" applyAlignment="1">
      <alignment horizontal="center" vertical="center" wrapText="1"/>
    </xf>
    <xf numFmtId="165" fontId="18" fillId="29" borderId="2" xfId="0" applyNumberFormat="1" applyFont="1" applyFill="1" applyBorder="1" applyAlignment="1">
      <alignment horizontal="right" vertical="center" wrapText="1"/>
    </xf>
    <xf numFmtId="3" fontId="20" fillId="29" borderId="4" xfId="0" applyNumberFormat="1" applyFont="1" applyFill="1" applyBorder="1" applyAlignment="1">
      <alignment vertical="center" wrapText="1"/>
    </xf>
    <xf numFmtId="9" fontId="8" fillId="29" borderId="2" xfId="0" applyNumberFormat="1" applyFont="1" applyFill="1" applyBorder="1" applyAlignment="1">
      <alignment horizontal="center" vertical="center"/>
    </xf>
    <xf numFmtId="3" fontId="6" fillId="29" borderId="3" xfId="0" applyNumberFormat="1" applyFont="1" applyFill="1" applyBorder="1" applyAlignment="1">
      <alignment horizontal="center" vertical="center" wrapText="1"/>
    </xf>
    <xf numFmtId="168" fontId="4" fillId="29" borderId="16" xfId="0" applyNumberFormat="1" applyFont="1" applyFill="1" applyBorder="1" applyAlignment="1">
      <alignment horizontal="center" vertical="center"/>
    </xf>
    <xf numFmtId="3" fontId="4" fillId="29" borderId="18" xfId="0" applyNumberFormat="1" applyFont="1" applyFill="1" applyBorder="1" applyAlignment="1">
      <alignment horizontal="center" vertical="center"/>
    </xf>
    <xf numFmtId="165" fontId="22" fillId="29" borderId="2" xfId="0" applyNumberFormat="1" applyFont="1" applyFill="1" applyBorder="1" applyAlignment="1">
      <alignment horizontal="right" vertical="center" wrapText="1"/>
    </xf>
    <xf numFmtId="167" fontId="6" fillId="29" borderId="14" xfId="0" applyNumberFormat="1" applyFont="1" applyFill="1" applyBorder="1" applyAlignment="1">
      <alignment vertical="center" wrapText="1"/>
    </xf>
    <xf numFmtId="169" fontId="9" fillId="29" borderId="4" xfId="0" applyNumberFormat="1" applyFont="1" applyFill="1" applyBorder="1" applyAlignment="1">
      <alignment horizontal="center" vertical="center"/>
    </xf>
    <xf numFmtId="0" fontId="32" fillId="29" borderId="4" xfId="0" applyFont="1" applyFill="1" applyBorder="1" applyAlignment="1">
      <alignment horizontal="center" vertical="center"/>
    </xf>
    <xf numFmtId="0" fontId="9" fillId="30" borderId="35" xfId="0" applyFont="1" applyFill="1" applyBorder="1" applyAlignment="1">
      <alignment horizontal="center" vertical="center"/>
    </xf>
    <xf numFmtId="0" fontId="5" fillId="30" borderId="1" xfId="0" applyFont="1" applyFill="1" applyBorder="1" applyAlignment="1">
      <alignment horizontal="center" vertical="center" wrapText="1"/>
    </xf>
    <xf numFmtId="0" fontId="1" fillId="30" borderId="12" xfId="0" applyFont="1" applyFill="1" applyBorder="1" applyAlignment="1">
      <alignment horizontal="center" vertical="center" wrapText="1"/>
    </xf>
    <xf numFmtId="0" fontId="8" fillId="30" borderId="13" xfId="0" applyFont="1" applyFill="1" applyBorder="1" applyAlignment="1">
      <alignment horizontal="center" vertical="center" wrapText="1"/>
    </xf>
    <xf numFmtId="165" fontId="18" fillId="30" borderId="2" xfId="0" applyNumberFormat="1" applyFont="1" applyFill="1" applyBorder="1" applyAlignment="1">
      <alignment horizontal="right" vertical="center" wrapText="1"/>
    </xf>
    <xf numFmtId="3" fontId="20" fillId="30" borderId="4" xfId="0" applyNumberFormat="1" applyFont="1" applyFill="1" applyBorder="1" applyAlignment="1">
      <alignment vertical="center" wrapText="1"/>
    </xf>
    <xf numFmtId="9" fontId="8" fillId="30" borderId="2" xfId="0" applyNumberFormat="1" applyFont="1" applyFill="1" applyBorder="1" applyAlignment="1">
      <alignment horizontal="center" vertical="center"/>
    </xf>
    <xf numFmtId="3" fontId="6" fillId="30" borderId="3" xfId="0" applyNumberFormat="1" applyFont="1" applyFill="1" applyBorder="1" applyAlignment="1">
      <alignment horizontal="center" vertical="center" wrapText="1"/>
    </xf>
    <xf numFmtId="168" fontId="4" fillId="30" borderId="16" xfId="0" applyNumberFormat="1" applyFont="1" applyFill="1" applyBorder="1" applyAlignment="1">
      <alignment horizontal="center" vertical="center"/>
    </xf>
    <xf numFmtId="3" fontId="4" fillId="30" borderId="18" xfId="0" applyNumberFormat="1" applyFont="1" applyFill="1" applyBorder="1" applyAlignment="1">
      <alignment horizontal="center" vertical="center"/>
    </xf>
    <xf numFmtId="165" fontId="22" fillId="30" borderId="2" xfId="0" applyNumberFormat="1" applyFont="1" applyFill="1" applyBorder="1" applyAlignment="1">
      <alignment horizontal="right" vertical="center" wrapText="1"/>
    </xf>
    <xf numFmtId="167" fontId="6" fillId="30" borderId="14" xfId="0" applyNumberFormat="1" applyFont="1" applyFill="1" applyBorder="1" applyAlignment="1">
      <alignment vertical="center" wrapText="1"/>
    </xf>
    <xf numFmtId="169" fontId="9" fillId="30" borderId="4" xfId="0" applyNumberFormat="1" applyFont="1" applyFill="1" applyBorder="1" applyAlignment="1">
      <alignment horizontal="center" vertical="center"/>
    </xf>
    <xf numFmtId="0" fontId="32" fillId="30" borderId="4" xfId="0" applyFont="1" applyFill="1" applyBorder="1" applyAlignment="1">
      <alignment horizontal="center" vertical="center"/>
    </xf>
    <xf numFmtId="0" fontId="9" fillId="31" borderId="18" xfId="0" applyFont="1" applyFill="1" applyBorder="1" applyAlignment="1">
      <alignment horizontal="center" vertical="center"/>
    </xf>
    <xf numFmtId="0" fontId="5" fillId="31" borderId="20" xfId="0" applyFont="1" applyFill="1" applyBorder="1" applyAlignment="1">
      <alignment horizontal="center" vertical="center" wrapText="1"/>
    </xf>
    <xf numFmtId="0" fontId="1" fillId="31" borderId="21" xfId="0" applyFont="1" applyFill="1" applyBorder="1" applyAlignment="1">
      <alignment horizontal="center" vertical="center" wrapText="1"/>
    </xf>
    <xf numFmtId="0" fontId="8" fillId="31" borderId="22" xfId="0" applyFont="1" applyFill="1" applyBorder="1" applyAlignment="1">
      <alignment horizontal="center" vertical="center" wrapText="1"/>
    </xf>
    <xf numFmtId="165" fontId="18" fillId="31" borderId="23" xfId="0" applyNumberFormat="1" applyFont="1" applyFill="1" applyBorder="1" applyAlignment="1">
      <alignment horizontal="right" vertical="center" wrapText="1"/>
    </xf>
    <xf numFmtId="3" fontId="20" fillId="31" borderId="19" xfId="0" applyNumberFormat="1" applyFont="1" applyFill="1" applyBorder="1" applyAlignment="1">
      <alignment vertical="center" wrapText="1"/>
    </xf>
    <xf numFmtId="9" fontId="8" fillId="31" borderId="23" xfId="0" applyNumberFormat="1" applyFont="1" applyFill="1" applyBorder="1" applyAlignment="1">
      <alignment horizontal="center" vertical="center"/>
    </xf>
    <xf numFmtId="0" fontId="6" fillId="31" borderId="24" xfId="0" applyFont="1" applyFill="1" applyBorder="1" applyAlignment="1">
      <alignment horizontal="center" vertical="center" wrapText="1"/>
    </xf>
    <xf numFmtId="168" fontId="4" fillId="31" borderId="25" xfId="0" applyNumberFormat="1" applyFont="1" applyFill="1" applyBorder="1" applyAlignment="1">
      <alignment horizontal="center" vertical="center"/>
    </xf>
    <xf numFmtId="3" fontId="4" fillId="31" borderId="18" xfId="0" applyNumberFormat="1" applyFont="1" applyFill="1" applyBorder="1" applyAlignment="1">
      <alignment horizontal="center" vertical="center"/>
    </xf>
    <xf numFmtId="165" fontId="22" fillId="31" borderId="23" xfId="0" applyNumberFormat="1" applyFont="1" applyFill="1" applyBorder="1" applyAlignment="1">
      <alignment horizontal="right" vertical="center" wrapText="1"/>
    </xf>
    <xf numFmtId="167" fontId="6" fillId="31" borderId="26" xfId="0" applyNumberFormat="1" applyFont="1" applyFill="1" applyBorder="1" applyAlignment="1">
      <alignment vertical="center" wrapText="1"/>
    </xf>
    <xf numFmtId="169" fontId="9" fillId="31" borderId="19" xfId="0" applyNumberFormat="1" applyFont="1" applyFill="1" applyBorder="1" applyAlignment="1">
      <alignment horizontal="center" vertical="center"/>
    </xf>
    <xf numFmtId="0" fontId="32" fillId="31" borderId="19" xfId="0" applyFont="1" applyFill="1" applyBorder="1" applyAlignment="1">
      <alignment horizontal="center" vertical="center"/>
    </xf>
    <xf numFmtId="0" fontId="27" fillId="23" borderId="31" xfId="0" applyFont="1" applyFill="1" applyBorder="1" applyAlignment="1">
      <alignment horizontal="center" vertical="center"/>
    </xf>
    <xf numFmtId="0" fontId="2" fillId="23" borderId="27" xfId="0" applyFont="1" applyFill="1" applyBorder="1" applyAlignment="1">
      <alignment horizontal="center" vertical="center"/>
    </xf>
    <xf numFmtId="0" fontId="2" fillId="23"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167" fontId="18" fillId="9" borderId="46" xfId="0" applyNumberFormat="1" applyFont="1" applyFill="1" applyBorder="1" applyAlignment="1">
      <alignment horizontal="right" vertical="center"/>
    </xf>
    <xf numFmtId="167" fontId="18" fillId="9" borderId="47" xfId="0" applyNumberFormat="1" applyFont="1" applyFill="1" applyBorder="1" applyAlignment="1">
      <alignment horizontal="right" vertical="center"/>
    </xf>
    <xf numFmtId="166" fontId="18" fillId="20" borderId="48" xfId="0" applyNumberFormat="1" applyFont="1" applyFill="1" applyBorder="1" applyAlignment="1">
      <alignment horizontal="right" vertical="center" wrapText="1"/>
    </xf>
    <xf numFmtId="166" fontId="18" fillId="20" borderId="49" xfId="0" applyNumberFormat="1" applyFont="1" applyFill="1" applyBorder="1" applyAlignment="1">
      <alignment horizontal="right" vertical="center" wrapText="1"/>
    </xf>
    <xf numFmtId="0" fontId="32" fillId="20" borderId="49" xfId="0" applyFont="1" applyFill="1" applyBorder="1" applyAlignment="1">
      <alignment horizontal="left" vertical="center" wrapText="1"/>
    </xf>
    <xf numFmtId="0" fontId="32" fillId="20" borderId="50" xfId="0" applyFont="1" applyFill="1" applyBorder="1" applyAlignment="1">
      <alignment horizontal="left" vertical="center" wrapText="1"/>
    </xf>
    <xf numFmtId="167" fontId="18" fillId="20" borderId="48" xfId="0" applyNumberFormat="1" applyFont="1" applyFill="1" applyBorder="1" applyAlignment="1">
      <alignment horizontal="right" vertical="center"/>
    </xf>
    <xf numFmtId="167" fontId="18" fillId="2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32" fillId="9" borderId="47" xfId="0" applyFont="1" applyFill="1" applyBorder="1" applyAlignment="1">
      <alignment horizontal="left" vertical="center" wrapText="1"/>
    </xf>
    <xf numFmtId="0" fontId="32" fillId="9" borderId="54" xfId="0" applyFont="1" applyFill="1" applyBorder="1" applyAlignment="1">
      <alignment horizontal="left" vertical="center" wrapText="1"/>
    </xf>
    <xf numFmtId="0" fontId="14" fillId="9" borderId="55" xfId="0" applyFont="1" applyFill="1" applyBorder="1" applyAlignment="1">
      <alignment horizontal="center" vertical="center" wrapText="1"/>
    </xf>
    <xf numFmtId="0" fontId="14" fillId="9" borderId="56" xfId="0" applyFont="1" applyFill="1" applyBorder="1" applyAlignment="1">
      <alignment horizontal="center" vertical="center" wrapText="1"/>
    </xf>
    <xf numFmtId="0" fontId="14" fillId="9" borderId="57" xfId="0" applyFont="1" applyFill="1" applyBorder="1" applyAlignment="1">
      <alignment horizontal="center" vertical="center" wrapText="1"/>
    </xf>
    <xf numFmtId="166" fontId="18" fillId="9" borderId="46" xfId="0" applyNumberFormat="1" applyFont="1" applyFill="1" applyBorder="1" applyAlignment="1">
      <alignment horizontal="right" vertical="center" wrapText="1"/>
    </xf>
    <xf numFmtId="166" fontId="18" fillId="9" borderId="47" xfId="0" applyNumberFormat="1" applyFont="1" applyFill="1" applyBorder="1" applyAlignment="1">
      <alignment horizontal="right" vertical="center" wrapText="1"/>
    </xf>
    <xf numFmtId="9" fontId="29" fillId="9" borderId="46" xfId="0" applyNumberFormat="1" applyFont="1" applyFill="1" applyBorder="1" applyAlignment="1">
      <alignment horizontal="center" vertical="center"/>
    </xf>
    <xf numFmtId="9" fontId="29" fillId="9" borderId="58" xfId="0" applyNumberFormat="1" applyFont="1" applyFill="1" applyBorder="1" applyAlignment="1">
      <alignment horizontal="center" vertical="center"/>
    </xf>
    <xf numFmtId="9" fontId="29" fillId="20" borderId="48" xfId="0" applyNumberFormat="1" applyFont="1" applyFill="1" applyBorder="1" applyAlignment="1">
      <alignment horizontal="center" vertical="center"/>
    </xf>
    <xf numFmtId="9" fontId="29" fillId="20" borderId="59" xfId="0" applyNumberFormat="1" applyFont="1" applyFill="1" applyBorder="1" applyAlignment="1">
      <alignment horizontal="center" vertical="center"/>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20" borderId="48" xfId="0" applyFont="1" applyFill="1" applyBorder="1" applyAlignment="1">
      <alignment horizontal="center" vertical="center" wrapText="1"/>
    </xf>
    <xf numFmtId="0" fontId="14" fillId="20" borderId="49" xfId="0" applyFont="1" applyFill="1" applyBorder="1" applyAlignment="1">
      <alignment horizontal="center" vertical="center" wrapText="1"/>
    </xf>
    <xf numFmtId="0" fontId="14" fillId="20" borderId="50" xfId="0" applyFont="1" applyFill="1" applyBorder="1" applyAlignment="1">
      <alignment horizontal="center" vertical="center" wrapText="1"/>
    </xf>
    <xf numFmtId="0" fontId="30" fillId="32" borderId="60" xfId="0" applyFont="1" applyFill="1" applyBorder="1" applyAlignment="1">
      <alignment horizontal="center" vertical="center" wrapText="1"/>
    </xf>
    <xf numFmtId="0" fontId="30" fillId="32" borderId="61" xfId="0" applyFont="1" applyFill="1" applyBorder="1" applyAlignment="1">
      <alignment horizontal="center" vertical="center" wrapText="1"/>
    </xf>
    <xf numFmtId="0" fontId="30" fillId="32" borderId="62" xfId="0" applyFont="1" applyFill="1" applyBorder="1" applyAlignment="1">
      <alignment horizontal="center" vertical="center" wrapText="1"/>
    </xf>
    <xf numFmtId="0" fontId="30" fillId="32" borderId="51" xfId="0" applyFont="1" applyFill="1" applyBorder="1" applyAlignment="1">
      <alignment horizontal="center" vertical="center" wrapText="1"/>
    </xf>
    <xf numFmtId="0" fontId="30" fillId="32" borderId="63" xfId="0" applyFont="1" applyFill="1" applyBorder="1" applyAlignment="1">
      <alignment horizontal="center" vertical="center" wrapText="1"/>
    </xf>
    <xf numFmtId="0" fontId="30" fillId="32" borderId="8" xfId="0" applyFont="1" applyFill="1" applyBorder="1" applyAlignment="1">
      <alignment horizontal="center" vertical="center" wrapText="1"/>
    </xf>
    <xf numFmtId="0" fontId="30" fillId="32" borderId="10" xfId="0" applyFont="1" applyFill="1" applyBorder="1" applyAlignment="1">
      <alignment horizontal="center" vertical="center" wrapText="1"/>
    </xf>
    <xf numFmtId="165" fontId="20" fillId="32" borderId="40" xfId="0" applyNumberFormat="1" applyFont="1" applyFill="1" applyBorder="1" applyAlignment="1">
      <alignment horizontal="center" vertical="center" wrapText="1"/>
    </xf>
    <xf numFmtId="165" fontId="20" fillId="32" borderId="41" xfId="0" applyNumberFormat="1" applyFont="1" applyFill="1" applyBorder="1" applyAlignment="1">
      <alignment horizontal="center" vertical="center" wrapText="1"/>
    </xf>
    <xf numFmtId="165" fontId="20" fillId="32" borderId="42" xfId="0" applyNumberFormat="1" applyFont="1" applyFill="1" applyBorder="1" applyAlignment="1">
      <alignment horizontal="center"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32" borderId="60" xfId="0" applyFont="1" applyFill="1" applyBorder="1" applyAlignment="1">
      <alignment horizontal="center" vertical="center" wrapText="1"/>
    </xf>
    <xf numFmtId="0" fontId="14" fillId="32" borderId="61" xfId="0" applyFont="1" applyFill="1" applyBorder="1" applyAlignment="1">
      <alignment horizontal="center" vertical="center" wrapText="1"/>
    </xf>
    <xf numFmtId="0" fontId="14" fillId="32" borderId="62" xfId="0" applyFont="1" applyFill="1" applyBorder="1" applyAlignment="1">
      <alignment horizontal="center" vertical="center" wrapText="1"/>
    </xf>
    <xf numFmtId="0" fontId="14" fillId="32" borderId="40" xfId="0" applyFont="1" applyFill="1" applyBorder="1" applyAlignment="1">
      <alignment horizontal="center" vertical="center" wrapText="1"/>
    </xf>
    <xf numFmtId="0" fontId="14" fillId="32" borderId="41" xfId="0" applyFont="1" applyFill="1" applyBorder="1" applyAlignment="1">
      <alignment horizontal="center" vertical="center" wrapText="1"/>
    </xf>
    <xf numFmtId="0" fontId="14" fillId="32"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xf numFmtId="0" fontId="9" fillId="33" borderId="18" xfId="0" applyFont="1" applyFill="1" applyBorder="1" applyAlignment="1">
      <alignment horizontal="center" vertical="center"/>
    </xf>
    <xf numFmtId="0" fontId="5" fillId="33" borderId="3" xfId="0" applyFont="1" applyFill="1" applyBorder="1" applyAlignment="1">
      <alignment horizontal="center" vertical="center" wrapText="1"/>
    </xf>
    <xf numFmtId="0" fontId="1" fillId="33" borderId="12" xfId="0" applyFont="1" applyFill="1" applyBorder="1" applyAlignment="1">
      <alignment horizontal="center" vertical="center" wrapText="1"/>
    </xf>
    <xf numFmtId="0" fontId="8" fillId="33" borderId="13" xfId="0" applyFont="1" applyFill="1" applyBorder="1" applyAlignment="1">
      <alignment horizontal="center" vertical="center" wrapText="1"/>
    </xf>
    <xf numFmtId="165" fontId="18" fillId="33" borderId="2" xfId="0" applyNumberFormat="1" applyFont="1" applyFill="1" applyBorder="1" applyAlignment="1">
      <alignment horizontal="right" vertical="center" wrapText="1"/>
    </xf>
    <xf numFmtId="0" fontId="20" fillId="33" borderId="4" xfId="0" applyFont="1" applyFill="1" applyBorder="1" applyAlignment="1">
      <alignment vertical="center" wrapText="1"/>
    </xf>
    <xf numFmtId="9" fontId="8" fillId="33" borderId="2" xfId="0" applyNumberFormat="1" applyFont="1" applyFill="1" applyBorder="1" applyAlignment="1">
      <alignment horizontal="center" vertical="center"/>
    </xf>
    <xf numFmtId="0" fontId="6" fillId="33" borderId="3" xfId="0" applyFont="1" applyFill="1" applyBorder="1" applyAlignment="1">
      <alignment horizontal="center" vertical="center" wrapText="1"/>
    </xf>
    <xf numFmtId="168" fontId="4" fillId="33" borderId="16" xfId="0" applyNumberFormat="1" applyFont="1" applyFill="1" applyBorder="1" applyAlignment="1">
      <alignment horizontal="center" vertical="center"/>
    </xf>
    <xf numFmtId="3" fontId="4" fillId="33" borderId="18" xfId="0" applyNumberFormat="1" applyFont="1" applyFill="1" applyBorder="1" applyAlignment="1">
      <alignment horizontal="center" vertical="center"/>
    </xf>
    <xf numFmtId="165" fontId="22" fillId="33" borderId="2" xfId="0" applyNumberFormat="1" applyFont="1" applyFill="1" applyBorder="1" applyAlignment="1">
      <alignment horizontal="right" vertical="center" wrapText="1"/>
    </xf>
    <xf numFmtId="167" fontId="6" fillId="33" borderId="14" xfId="0" applyNumberFormat="1" applyFont="1" applyFill="1" applyBorder="1" applyAlignment="1">
      <alignment vertical="center" wrapText="1"/>
    </xf>
    <xf numFmtId="169" fontId="9" fillId="33" borderId="4" xfId="0" applyNumberFormat="1" applyFont="1" applyFill="1" applyBorder="1" applyAlignment="1">
      <alignment horizontal="center" vertical="center"/>
    </xf>
    <xf numFmtId="0" fontId="32" fillId="33" borderId="4" xfId="0" applyFont="1" applyFill="1" applyBorder="1" applyAlignment="1">
      <alignment horizontal="center" vertical="center"/>
    </xf>
    <xf numFmtId="0" fontId="9" fillId="34" borderId="18" xfId="0" applyFont="1" applyFill="1" applyBorder="1" applyAlignment="1">
      <alignment horizontal="center" vertical="center"/>
    </xf>
    <xf numFmtId="0" fontId="5" fillId="34" borderId="1" xfId="0" applyFont="1" applyFill="1" applyBorder="1" applyAlignment="1">
      <alignment horizontal="center" vertical="center" wrapText="1"/>
    </xf>
    <xf numFmtId="0" fontId="15" fillId="34" borderId="15" xfId="0" applyFont="1" applyFill="1" applyBorder="1" applyAlignment="1">
      <alignment horizontal="center" vertical="center" wrapText="1"/>
    </xf>
    <xf numFmtId="0" fontId="8" fillId="34" borderId="13" xfId="0" applyFont="1" applyFill="1" applyBorder="1" applyAlignment="1">
      <alignment horizontal="center" vertical="center" wrapText="1"/>
    </xf>
    <xf numFmtId="165" fontId="18" fillId="34" borderId="2" xfId="0" applyNumberFormat="1" applyFont="1" applyFill="1" applyBorder="1" applyAlignment="1">
      <alignment horizontal="right" vertical="center" wrapText="1"/>
    </xf>
    <xf numFmtId="3" fontId="20" fillId="34" borderId="4" xfId="0" applyNumberFormat="1" applyFont="1" applyFill="1" applyBorder="1" applyAlignment="1">
      <alignment vertical="center" wrapText="1"/>
    </xf>
    <xf numFmtId="9" fontId="8" fillId="34" borderId="2" xfId="0" applyNumberFormat="1" applyFont="1" applyFill="1" applyBorder="1" applyAlignment="1">
      <alignment horizontal="center" vertical="center"/>
    </xf>
    <xf numFmtId="0" fontId="6" fillId="34" borderId="3" xfId="0" applyFont="1" applyFill="1" applyBorder="1" applyAlignment="1">
      <alignment horizontal="center" vertical="center" wrapText="1"/>
    </xf>
    <xf numFmtId="168" fontId="4" fillId="34" borderId="16" xfId="0" applyNumberFormat="1" applyFont="1" applyFill="1" applyBorder="1" applyAlignment="1">
      <alignment horizontal="center" vertical="center"/>
    </xf>
    <xf numFmtId="3" fontId="4" fillId="34" borderId="18" xfId="0" applyNumberFormat="1" applyFont="1" applyFill="1" applyBorder="1" applyAlignment="1">
      <alignment horizontal="center" vertical="center"/>
    </xf>
    <xf numFmtId="165" fontId="22" fillId="34" borderId="3" xfId="0" applyNumberFormat="1" applyFont="1" applyFill="1" applyBorder="1" applyAlignment="1">
      <alignment horizontal="right" vertical="center" wrapText="1"/>
    </xf>
    <xf numFmtId="167" fontId="6" fillId="34" borderId="14" xfId="0" applyNumberFormat="1" applyFont="1" applyFill="1" applyBorder="1" applyAlignment="1">
      <alignment vertical="center" wrapText="1"/>
    </xf>
    <xf numFmtId="169" fontId="9" fillId="34" borderId="4" xfId="0" applyNumberFormat="1" applyFont="1" applyFill="1" applyBorder="1" applyAlignment="1">
      <alignment horizontal="center" vertical="center"/>
    </xf>
    <xf numFmtId="0" fontId="32" fillId="34" borderId="4" xfId="0" applyFont="1" applyFill="1" applyBorder="1" applyAlignment="1">
      <alignment horizontal="center" vertical="center"/>
    </xf>
    <xf numFmtId="0" fontId="9" fillId="35" borderId="18" xfId="0" applyFont="1" applyFill="1" applyBorder="1" applyAlignment="1">
      <alignment horizontal="center" vertical="center"/>
    </xf>
    <xf numFmtId="0" fontId="5" fillId="35" borderId="1" xfId="0" applyFont="1" applyFill="1" applyBorder="1" applyAlignment="1">
      <alignment horizontal="center" vertical="center" wrapText="1"/>
    </xf>
    <xf numFmtId="0" fontId="15" fillId="35" borderId="15" xfId="0" applyFont="1" applyFill="1" applyBorder="1" applyAlignment="1">
      <alignment horizontal="center" vertical="center" wrapText="1"/>
    </xf>
    <xf numFmtId="0" fontId="8" fillId="35" borderId="13" xfId="0" applyFont="1" applyFill="1" applyBorder="1" applyAlignment="1">
      <alignment horizontal="center" vertical="center" wrapText="1"/>
    </xf>
    <xf numFmtId="165" fontId="18" fillId="35" borderId="2" xfId="0" applyNumberFormat="1" applyFont="1" applyFill="1" applyBorder="1" applyAlignment="1">
      <alignment horizontal="right" vertical="center" wrapText="1"/>
    </xf>
    <xf numFmtId="3" fontId="20" fillId="35" borderId="4" xfId="0" applyNumberFormat="1" applyFont="1" applyFill="1" applyBorder="1" applyAlignment="1">
      <alignment vertical="center" wrapText="1"/>
    </xf>
    <xf numFmtId="9" fontId="8" fillId="35" borderId="2" xfId="0" applyNumberFormat="1" applyFont="1" applyFill="1" applyBorder="1" applyAlignment="1">
      <alignment horizontal="center" vertical="center"/>
    </xf>
    <xf numFmtId="0" fontId="6" fillId="35" borderId="3" xfId="0" applyFont="1" applyFill="1" applyBorder="1" applyAlignment="1">
      <alignment horizontal="center" vertical="center" wrapText="1"/>
    </xf>
    <xf numFmtId="168" fontId="4" fillId="35" borderId="16" xfId="0" applyNumberFormat="1" applyFont="1" applyFill="1" applyBorder="1" applyAlignment="1">
      <alignment horizontal="center" vertical="center"/>
    </xf>
    <xf numFmtId="3" fontId="4" fillId="35" borderId="18" xfId="0" applyNumberFormat="1" applyFont="1" applyFill="1" applyBorder="1" applyAlignment="1">
      <alignment horizontal="center" vertical="center"/>
    </xf>
    <xf numFmtId="165" fontId="22" fillId="35" borderId="3" xfId="0" applyNumberFormat="1" applyFont="1" applyFill="1" applyBorder="1" applyAlignment="1">
      <alignment horizontal="right" vertical="center" wrapText="1"/>
    </xf>
    <xf numFmtId="167" fontId="6" fillId="35" borderId="14" xfId="0" applyNumberFormat="1" applyFont="1" applyFill="1" applyBorder="1" applyAlignment="1">
      <alignment vertical="center" wrapText="1"/>
    </xf>
    <xf numFmtId="169" fontId="9" fillId="35" borderId="4" xfId="0" applyNumberFormat="1" applyFont="1" applyFill="1" applyBorder="1" applyAlignment="1">
      <alignment horizontal="center" vertical="center"/>
    </xf>
    <xf numFmtId="0" fontId="32" fillId="35"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DFF1F5"/>
      <color rgb="FFA8D7E2"/>
      <color rgb="FF78C1D2"/>
      <color rgb="FFBDE1E9"/>
      <color rgb="FFDAEEF3"/>
      <color rgb="FF79FFFF"/>
      <color rgb="FF00FFFF"/>
      <color rgb="FF18E8A3"/>
      <color rgb="FF54EEBB"/>
      <color rgb="FF90F4D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35</xdr:row>
      <xdr:rowOff>0</xdr:rowOff>
    </xdr:from>
    <xdr:to>
      <xdr:col>7</xdr:col>
      <xdr:colOff>952500</xdr:colOff>
      <xdr:row>35</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228600</xdr:rowOff>
    </xdr:from>
    <xdr:to>
      <xdr:col>7</xdr:col>
      <xdr:colOff>952500</xdr:colOff>
      <xdr:row>28</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0</xdr:rowOff>
    </xdr:from>
    <xdr:to>
      <xdr:col>7</xdr:col>
      <xdr:colOff>933450</xdr:colOff>
      <xdr:row>35</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923925</xdr:colOff>
      <xdr:row>29</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36</xdr:row>
      <xdr:rowOff>219075</xdr:rowOff>
    </xdr:from>
    <xdr:to>
      <xdr:col>7</xdr:col>
      <xdr:colOff>904875</xdr:colOff>
      <xdr:row>36</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21</xdr:row>
      <xdr:rowOff>238125</xdr:rowOff>
    </xdr:from>
    <xdr:to>
      <xdr:col>7</xdr:col>
      <xdr:colOff>933450</xdr:colOff>
      <xdr:row>21</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257175</xdr:rowOff>
    </xdr:from>
    <xdr:to>
      <xdr:col>7</xdr:col>
      <xdr:colOff>933450</xdr:colOff>
      <xdr:row>35</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25</xdr:row>
      <xdr:rowOff>0</xdr:rowOff>
    </xdr:from>
    <xdr:to>
      <xdr:col>7</xdr:col>
      <xdr:colOff>952500</xdr:colOff>
      <xdr:row>25</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19</xdr:row>
      <xdr:rowOff>219075</xdr:rowOff>
    </xdr:from>
    <xdr:to>
      <xdr:col>7</xdr:col>
      <xdr:colOff>942975</xdr:colOff>
      <xdr:row>19</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22</xdr:row>
      <xdr:rowOff>238125</xdr:rowOff>
    </xdr:from>
    <xdr:to>
      <xdr:col>7</xdr:col>
      <xdr:colOff>933450</xdr:colOff>
      <xdr:row>22</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25</xdr:row>
      <xdr:rowOff>0</xdr:rowOff>
    </xdr:from>
    <xdr:to>
      <xdr:col>7</xdr:col>
      <xdr:colOff>952500</xdr:colOff>
      <xdr:row>25</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20</xdr:row>
      <xdr:rowOff>228600</xdr:rowOff>
    </xdr:from>
    <xdr:to>
      <xdr:col>7</xdr:col>
      <xdr:colOff>962025</xdr:colOff>
      <xdr:row>20</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18</xdr:row>
      <xdr:rowOff>228600</xdr:rowOff>
    </xdr:from>
    <xdr:to>
      <xdr:col>7</xdr:col>
      <xdr:colOff>914400</xdr:colOff>
      <xdr:row>18</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30</xdr:row>
      <xdr:rowOff>0</xdr:rowOff>
    </xdr:from>
    <xdr:to>
      <xdr:col>7</xdr:col>
      <xdr:colOff>914400</xdr:colOff>
      <xdr:row>30</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30</xdr:row>
      <xdr:rowOff>0</xdr:rowOff>
    </xdr:from>
    <xdr:to>
      <xdr:col>7</xdr:col>
      <xdr:colOff>923925</xdr:colOff>
      <xdr:row>30</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17</xdr:row>
      <xdr:rowOff>228600</xdr:rowOff>
    </xdr:from>
    <xdr:to>
      <xdr:col>7</xdr:col>
      <xdr:colOff>971550</xdr:colOff>
      <xdr:row>17</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topLeftCell="A34" zoomScale="75" zoomScaleNormal="75" zoomScaleSheetLayoutView="75" workbookViewId="0">
      <selection activeCell="G28" sqref="G28"/>
    </sheetView>
  </sheetViews>
  <sheetFormatPr defaultRowHeight="12.75"/>
  <cols>
    <col min="1" max="1" width="4.140625" style="5" bestFit="1" customWidth="1"/>
    <col min="2" max="2" width="36.140625" style="5" bestFit="1" customWidth="1"/>
    <col min="3" max="3" width="27.85546875" style="5" customWidth="1"/>
    <col min="4" max="4" width="11.140625" style="5" bestFit="1" customWidth="1"/>
    <col min="5" max="5" width="15.42578125" style="6" customWidth="1"/>
    <col min="6" max="6" width="8.85546875" style="7" bestFit="1" customWidth="1"/>
    <col min="7" max="7" width="11" style="5" bestFit="1" customWidth="1"/>
    <col min="8" max="8" width="18.42578125" style="5" customWidth="1"/>
    <col min="9" max="9" width="14.42578125" style="8" bestFit="1" customWidth="1"/>
    <col min="10" max="10" width="15.42578125" style="9" bestFit="1" customWidth="1"/>
    <col min="11" max="11" width="15" style="8" customWidth="1"/>
    <col min="12" max="12" width="8.28515625" style="8" customWidth="1"/>
    <col min="13" max="13" width="10.85546875" style="5" bestFit="1" customWidth="1"/>
    <col min="14" max="14" width="12.140625" style="5" bestFit="1" customWidth="1"/>
    <col min="15" max="15" width="9.42578125" style="5" bestFit="1" customWidth="1"/>
    <col min="16" max="16" width="15.7109375" style="5" customWidth="1"/>
    <col min="17" max="17" width="12.7109375" style="5" bestFit="1" customWidth="1"/>
    <col min="18" max="19" width="9.140625" style="5"/>
    <col min="20" max="20" width="11" style="5" customWidth="1"/>
    <col min="21" max="21" width="9.140625" style="5"/>
    <col min="22" max="22" width="10.42578125" style="5" customWidth="1"/>
    <col min="23" max="16384" width="9.140625" style="5"/>
  </cols>
  <sheetData>
    <row r="1" spans="1:16" s="1" customFormat="1" ht="31.5" customHeight="1">
      <c r="A1" s="354" t="s">
        <v>64</v>
      </c>
      <c r="B1" s="355"/>
      <c r="C1" s="355"/>
      <c r="D1" s="355"/>
      <c r="E1" s="355"/>
      <c r="F1" s="355"/>
      <c r="G1" s="355"/>
      <c r="H1" s="355"/>
      <c r="I1" s="355"/>
      <c r="J1" s="355"/>
      <c r="K1" s="355"/>
      <c r="L1" s="355"/>
      <c r="M1" s="355"/>
      <c r="N1" s="356"/>
      <c r="O1" s="13"/>
      <c r="P1" s="14"/>
    </row>
    <row r="2" spans="1:16" s="1" customFormat="1" ht="24" customHeight="1" thickBot="1">
      <c r="A2" s="402" t="s">
        <v>114</v>
      </c>
      <c r="B2" s="403"/>
      <c r="C2" s="403"/>
      <c r="D2" s="403"/>
      <c r="E2" s="403"/>
      <c r="F2" s="403"/>
      <c r="G2" s="403"/>
      <c r="H2" s="403"/>
      <c r="I2" s="403"/>
      <c r="J2" s="403"/>
      <c r="K2" s="403"/>
      <c r="L2" s="403"/>
      <c r="M2" s="403"/>
      <c r="N2" s="404"/>
      <c r="O2" s="15"/>
      <c r="P2" s="14"/>
    </row>
    <row r="3" spans="1:16" s="2" customFormat="1" ht="39" customHeight="1">
      <c r="A3" s="414" t="s">
        <v>11</v>
      </c>
      <c r="B3" s="415"/>
      <c r="C3" s="357" t="s">
        <v>17</v>
      </c>
      <c r="D3" s="418" t="s">
        <v>15</v>
      </c>
      <c r="E3" s="426" t="s">
        <v>115</v>
      </c>
      <c r="F3" s="426"/>
      <c r="G3" s="428" t="s">
        <v>62</v>
      </c>
      <c r="H3" s="430" t="s">
        <v>116</v>
      </c>
      <c r="I3" s="431"/>
      <c r="J3" s="434" t="s">
        <v>63</v>
      </c>
      <c r="K3" s="420" t="s">
        <v>90</v>
      </c>
      <c r="L3" s="421"/>
      <c r="M3" s="424" t="s">
        <v>117</v>
      </c>
      <c r="N3" s="425"/>
      <c r="O3" s="16"/>
      <c r="P3" s="17"/>
    </row>
    <row r="4" spans="1:16" s="2" customFormat="1" ht="36" customHeight="1" thickBot="1">
      <c r="A4" s="416"/>
      <c r="B4" s="417"/>
      <c r="C4" s="358"/>
      <c r="D4" s="419"/>
      <c r="E4" s="427"/>
      <c r="F4" s="427"/>
      <c r="G4" s="429"/>
      <c r="H4" s="432"/>
      <c r="I4" s="433"/>
      <c r="J4" s="435"/>
      <c r="K4" s="422"/>
      <c r="L4" s="423"/>
      <c r="M4" s="10" t="s">
        <v>77</v>
      </c>
      <c r="N4" s="31" t="s">
        <v>78</v>
      </c>
      <c r="O4" s="16"/>
      <c r="P4" s="17"/>
    </row>
    <row r="5" spans="1:16" s="2" customFormat="1" ht="37.5" customHeight="1">
      <c r="A5" s="49">
        <v>1</v>
      </c>
      <c r="B5" s="50" t="s">
        <v>51</v>
      </c>
      <c r="C5" s="51" t="s">
        <v>19</v>
      </c>
      <c r="D5" s="52" t="s">
        <v>10</v>
      </c>
      <c r="E5" s="53">
        <v>0.72362400000000004</v>
      </c>
      <c r="F5" s="54" t="s">
        <v>13</v>
      </c>
      <c r="G5" s="55">
        <v>0.93</v>
      </c>
      <c r="H5" s="56" t="s">
        <v>84</v>
      </c>
      <c r="I5" s="57">
        <f t="shared" ref="I5:I19" si="0">(E5*1000)/(8250*0.93)</f>
        <v>9.4313978494623654E-2</v>
      </c>
      <c r="J5" s="58">
        <f>+(I5/$I$5)*100</f>
        <v>100</v>
      </c>
      <c r="K5" s="53">
        <v>0.72362400000000004</v>
      </c>
      <c r="L5" s="59" t="s">
        <v>20</v>
      </c>
      <c r="M5" s="60">
        <f t="shared" ref="M5:M19" si="1">+(E5/K5)-1</f>
        <v>0</v>
      </c>
      <c r="N5" s="61">
        <v>1</v>
      </c>
      <c r="O5" s="16"/>
      <c r="P5" s="17"/>
    </row>
    <row r="6" spans="1:16" s="2" customFormat="1" ht="34.5">
      <c r="A6" s="64">
        <v>2</v>
      </c>
      <c r="B6" s="65" t="s">
        <v>54</v>
      </c>
      <c r="C6" s="66" t="s">
        <v>19</v>
      </c>
      <c r="D6" s="67" t="s">
        <v>10</v>
      </c>
      <c r="E6" s="68">
        <v>0.72714500000000004</v>
      </c>
      <c r="F6" s="69" t="s">
        <v>13</v>
      </c>
      <c r="G6" s="70">
        <v>0.93</v>
      </c>
      <c r="H6" s="71" t="s">
        <v>85</v>
      </c>
      <c r="I6" s="72">
        <f t="shared" si="0"/>
        <v>9.4772890192245038E-2</v>
      </c>
      <c r="J6" s="73">
        <f t="shared" ref="J6:J38" si="2">+(I6/$I$5)*100</f>
        <v>100.48657866516312</v>
      </c>
      <c r="K6" s="68">
        <v>0.72714500000000004</v>
      </c>
      <c r="L6" s="74" t="s">
        <v>20</v>
      </c>
      <c r="M6" s="75">
        <f t="shared" si="1"/>
        <v>0</v>
      </c>
      <c r="N6" s="76">
        <v>1</v>
      </c>
      <c r="O6" s="16"/>
      <c r="P6" s="17"/>
    </row>
    <row r="7" spans="1:16" s="2" customFormat="1" ht="34.5">
      <c r="A7" s="77">
        <v>3</v>
      </c>
      <c r="B7" s="78" t="s">
        <v>59</v>
      </c>
      <c r="C7" s="79" t="s">
        <v>22</v>
      </c>
      <c r="D7" s="80" t="s">
        <v>10</v>
      </c>
      <c r="E7" s="81">
        <v>0.74796399999999996</v>
      </c>
      <c r="F7" s="82" t="s">
        <v>13</v>
      </c>
      <c r="G7" s="83">
        <v>0.93</v>
      </c>
      <c r="H7" s="84" t="s">
        <v>98</v>
      </c>
      <c r="I7" s="85">
        <f t="shared" si="0"/>
        <v>9.7486347344411847E-2</v>
      </c>
      <c r="J7" s="86">
        <f t="shared" si="2"/>
        <v>103.36362530817109</v>
      </c>
      <c r="K7" s="87">
        <v>0.74504800000000004</v>
      </c>
      <c r="L7" s="88" t="s">
        <v>20</v>
      </c>
      <c r="M7" s="89">
        <f t="shared" si="1"/>
        <v>3.9138417927433444E-3</v>
      </c>
      <c r="N7" s="90">
        <v>2</v>
      </c>
      <c r="O7" s="16"/>
      <c r="P7" s="17"/>
    </row>
    <row r="8" spans="1:16" s="2" customFormat="1" ht="34.5">
      <c r="A8" s="170">
        <v>4</v>
      </c>
      <c r="B8" s="238" t="s">
        <v>68</v>
      </c>
      <c r="C8" s="171" t="s">
        <v>21</v>
      </c>
      <c r="D8" s="172" t="s">
        <v>10</v>
      </c>
      <c r="E8" s="173">
        <v>0.75373299999999999</v>
      </c>
      <c r="F8" s="174" t="s">
        <v>13</v>
      </c>
      <c r="G8" s="175">
        <v>0.93</v>
      </c>
      <c r="H8" s="176" t="s">
        <v>104</v>
      </c>
      <c r="I8" s="177">
        <f>(E8*1000)/(8250*0.93)</f>
        <v>9.8238253502769629E-2</v>
      </c>
      <c r="J8" s="178">
        <f>+(I8/$I$5)*100</f>
        <v>104.16086254740031</v>
      </c>
      <c r="K8" s="239">
        <v>0.75042299999999995</v>
      </c>
      <c r="L8" s="179" t="s">
        <v>20</v>
      </c>
      <c r="M8" s="180">
        <f>+(E8/K8)-1</f>
        <v>4.4108456164058119E-3</v>
      </c>
      <c r="N8" s="181">
        <v>2</v>
      </c>
      <c r="O8" s="16"/>
      <c r="P8" s="17"/>
    </row>
    <row r="9" spans="1:16" s="2" customFormat="1" ht="34.5">
      <c r="A9" s="232">
        <v>5</v>
      </c>
      <c r="B9" s="183" t="s">
        <v>57</v>
      </c>
      <c r="C9" s="184" t="s">
        <v>22</v>
      </c>
      <c r="D9" s="185" t="s">
        <v>10</v>
      </c>
      <c r="E9" s="186">
        <v>0.76028600000000002</v>
      </c>
      <c r="F9" s="187" t="s">
        <v>13</v>
      </c>
      <c r="G9" s="188">
        <v>0.93</v>
      </c>
      <c r="H9" s="189" t="s">
        <v>100</v>
      </c>
      <c r="I9" s="190">
        <f t="shared" si="0"/>
        <v>9.9092342782665377E-2</v>
      </c>
      <c r="J9" s="191">
        <f t="shared" si="2"/>
        <v>105.06644334626824</v>
      </c>
      <c r="K9" s="192">
        <v>0.75564399999999998</v>
      </c>
      <c r="L9" s="193" t="s">
        <v>20</v>
      </c>
      <c r="M9" s="194">
        <f t="shared" si="1"/>
        <v>6.1431044248350108E-3</v>
      </c>
      <c r="N9" s="195">
        <v>3</v>
      </c>
      <c r="O9" s="16"/>
      <c r="P9" s="17"/>
    </row>
    <row r="10" spans="1:16" s="2" customFormat="1" ht="34.5">
      <c r="A10" s="182">
        <v>6</v>
      </c>
      <c r="B10" s="183" t="s">
        <v>67</v>
      </c>
      <c r="C10" s="184" t="s">
        <v>24</v>
      </c>
      <c r="D10" s="185" t="s">
        <v>10</v>
      </c>
      <c r="E10" s="186">
        <v>0.76219999999999999</v>
      </c>
      <c r="F10" s="187" t="s">
        <v>13</v>
      </c>
      <c r="G10" s="188">
        <v>0.93</v>
      </c>
      <c r="H10" s="189" t="s">
        <v>91</v>
      </c>
      <c r="I10" s="190">
        <f t="shared" si="0"/>
        <v>9.9341805148256773E-2</v>
      </c>
      <c r="J10" s="191">
        <f t="shared" si="2"/>
        <v>105.33094535283519</v>
      </c>
      <c r="K10" s="231">
        <v>0.75728899999999999</v>
      </c>
      <c r="L10" s="193" t="s">
        <v>20</v>
      </c>
      <c r="M10" s="194">
        <f t="shared" si="1"/>
        <v>6.4849746926205487E-3</v>
      </c>
      <c r="N10" s="195">
        <v>3</v>
      </c>
      <c r="O10" s="16"/>
      <c r="P10" s="17"/>
    </row>
    <row r="11" spans="1:16" s="2" customFormat="1" ht="34.5">
      <c r="A11" s="149">
        <v>7</v>
      </c>
      <c r="B11" s="150" t="s">
        <v>60</v>
      </c>
      <c r="C11" s="233" t="s">
        <v>23</v>
      </c>
      <c r="D11" s="151" t="s">
        <v>10</v>
      </c>
      <c r="E11" s="152">
        <v>0.76638700000000004</v>
      </c>
      <c r="F11" s="153" t="s">
        <v>13</v>
      </c>
      <c r="G11" s="154">
        <v>0.93</v>
      </c>
      <c r="H11" s="155" t="s">
        <v>107</v>
      </c>
      <c r="I11" s="156">
        <f t="shared" si="0"/>
        <v>9.9887520364939725E-2</v>
      </c>
      <c r="J11" s="157">
        <f t="shared" si="2"/>
        <v>105.90956076636486</v>
      </c>
      <c r="K11" s="234">
        <v>0.76089099999999998</v>
      </c>
      <c r="L11" s="158" t="s">
        <v>20</v>
      </c>
      <c r="M11" s="159">
        <f t="shared" si="1"/>
        <v>7.2231108003644184E-3</v>
      </c>
      <c r="N11" s="160">
        <v>4</v>
      </c>
      <c r="O11" s="16"/>
      <c r="P11" s="17"/>
    </row>
    <row r="12" spans="1:16" s="2" customFormat="1" ht="34.5">
      <c r="A12" s="235">
        <v>8</v>
      </c>
      <c r="B12" s="236" t="s">
        <v>66</v>
      </c>
      <c r="C12" s="233" t="s">
        <v>42</v>
      </c>
      <c r="D12" s="151" t="s">
        <v>10</v>
      </c>
      <c r="E12" s="152">
        <v>0.77216399999999996</v>
      </c>
      <c r="F12" s="153" t="s">
        <v>13</v>
      </c>
      <c r="G12" s="154">
        <v>0.93</v>
      </c>
      <c r="H12" s="155" t="s">
        <v>95</v>
      </c>
      <c r="I12" s="156">
        <f t="shared" si="0"/>
        <v>0.10064046920821114</v>
      </c>
      <c r="J12" s="157">
        <f t="shared" si="2"/>
        <v>106.70790355212098</v>
      </c>
      <c r="K12" s="234">
        <v>0.76617299999999999</v>
      </c>
      <c r="L12" s="158" t="s">
        <v>20</v>
      </c>
      <c r="M12" s="159">
        <f t="shared" si="1"/>
        <v>7.8193828286823308E-3</v>
      </c>
      <c r="N12" s="160">
        <v>5</v>
      </c>
      <c r="O12" s="16"/>
      <c r="P12" s="17"/>
    </row>
    <row r="13" spans="1:16" s="2" customFormat="1" ht="34.5">
      <c r="A13" s="136">
        <v>9</v>
      </c>
      <c r="B13" s="137" t="s">
        <v>69</v>
      </c>
      <c r="C13" s="138" t="s">
        <v>22</v>
      </c>
      <c r="D13" s="139" t="s">
        <v>10</v>
      </c>
      <c r="E13" s="140">
        <v>0.77488199999999996</v>
      </c>
      <c r="F13" s="141" t="s">
        <v>13</v>
      </c>
      <c r="G13" s="142">
        <v>0.93</v>
      </c>
      <c r="H13" s="143" t="s">
        <v>101</v>
      </c>
      <c r="I13" s="144">
        <f t="shared" si="0"/>
        <v>0.10099472140762462</v>
      </c>
      <c r="J13" s="145">
        <f t="shared" si="2"/>
        <v>107.08351298464396</v>
      </c>
      <c r="K13" s="237">
        <v>0.76819400000000004</v>
      </c>
      <c r="L13" s="146" t="s">
        <v>20</v>
      </c>
      <c r="M13" s="147">
        <f t="shared" si="1"/>
        <v>8.7061341275771476E-3</v>
      </c>
      <c r="N13" s="148">
        <v>6</v>
      </c>
      <c r="O13" s="16"/>
      <c r="P13" s="17"/>
    </row>
    <row r="14" spans="1:16" s="2" customFormat="1" ht="34.5">
      <c r="A14" s="198">
        <v>10</v>
      </c>
      <c r="B14" s="196" t="s">
        <v>58</v>
      </c>
      <c r="C14" s="124" t="s">
        <v>22</v>
      </c>
      <c r="D14" s="125" t="s">
        <v>10</v>
      </c>
      <c r="E14" s="126">
        <v>0.77929199999999998</v>
      </c>
      <c r="F14" s="127" t="s">
        <v>13</v>
      </c>
      <c r="G14" s="128">
        <v>0.93</v>
      </c>
      <c r="H14" s="129" t="s">
        <v>99</v>
      </c>
      <c r="I14" s="130">
        <f t="shared" si="0"/>
        <v>0.10156950146627566</v>
      </c>
      <c r="J14" s="131">
        <f t="shared" si="2"/>
        <v>107.69294550761171</v>
      </c>
      <c r="K14" s="132">
        <v>0.77198800000000001</v>
      </c>
      <c r="L14" s="133" t="s">
        <v>20</v>
      </c>
      <c r="M14" s="134">
        <f t="shared" si="1"/>
        <v>9.4612869630097407E-3</v>
      </c>
      <c r="N14" s="135">
        <v>6</v>
      </c>
      <c r="O14" s="16"/>
      <c r="P14" s="17"/>
    </row>
    <row r="15" spans="1:16" s="2" customFormat="1" ht="34.5">
      <c r="A15" s="123">
        <v>11</v>
      </c>
      <c r="B15" s="196" t="s">
        <v>56</v>
      </c>
      <c r="C15" s="124" t="s">
        <v>24</v>
      </c>
      <c r="D15" s="125" t="s">
        <v>10</v>
      </c>
      <c r="E15" s="126">
        <v>0.78075899999999998</v>
      </c>
      <c r="F15" s="127" t="s">
        <v>13</v>
      </c>
      <c r="G15" s="128">
        <v>0.93</v>
      </c>
      <c r="H15" s="129" t="s">
        <v>92</v>
      </c>
      <c r="I15" s="130">
        <f t="shared" si="0"/>
        <v>0.10176070381231672</v>
      </c>
      <c r="J15" s="131">
        <f t="shared" si="2"/>
        <v>107.89567510198668</v>
      </c>
      <c r="K15" s="197">
        <v>0.77324800000000005</v>
      </c>
      <c r="L15" s="133" t="s">
        <v>20</v>
      </c>
      <c r="M15" s="134">
        <f t="shared" si="1"/>
        <v>9.7135718424101736E-3</v>
      </c>
      <c r="N15" s="135">
        <v>7</v>
      </c>
      <c r="O15" s="16"/>
      <c r="P15" s="17"/>
    </row>
    <row r="16" spans="1:16" s="2" customFormat="1" ht="34.5">
      <c r="A16" s="34">
        <v>12</v>
      </c>
      <c r="B16" s="63" t="s">
        <v>55</v>
      </c>
      <c r="C16" s="35" t="s">
        <v>19</v>
      </c>
      <c r="D16" s="36" t="s">
        <v>10</v>
      </c>
      <c r="E16" s="37">
        <v>0.78661499999999995</v>
      </c>
      <c r="F16" s="38" t="s">
        <v>13</v>
      </c>
      <c r="G16" s="39">
        <v>0.93</v>
      </c>
      <c r="H16" s="40" t="s">
        <v>86</v>
      </c>
      <c r="I16" s="41">
        <f t="shared" si="0"/>
        <v>0.10252394916911046</v>
      </c>
      <c r="J16" s="42">
        <f t="shared" si="2"/>
        <v>108.70493515969622</v>
      </c>
      <c r="K16" s="37">
        <v>0.78661499999999995</v>
      </c>
      <c r="L16" s="43" t="s">
        <v>20</v>
      </c>
      <c r="M16" s="44">
        <f t="shared" si="1"/>
        <v>0</v>
      </c>
      <c r="N16" s="45">
        <v>1</v>
      </c>
      <c r="O16" s="16"/>
      <c r="P16" s="17"/>
    </row>
    <row r="17" spans="1:22" s="2" customFormat="1" ht="34.5">
      <c r="A17" s="62">
        <v>13</v>
      </c>
      <c r="B17" s="63" t="s">
        <v>55</v>
      </c>
      <c r="C17" s="35" t="s">
        <v>42</v>
      </c>
      <c r="D17" s="36" t="s">
        <v>10</v>
      </c>
      <c r="E17" s="37">
        <v>0.83158299999999996</v>
      </c>
      <c r="F17" s="38" t="s">
        <v>13</v>
      </c>
      <c r="G17" s="39">
        <v>0.93</v>
      </c>
      <c r="H17" s="92" t="s">
        <v>96</v>
      </c>
      <c r="I17" s="41">
        <f>(E17*1000)/(8250*0.93)</f>
        <v>0.10838488106875203</v>
      </c>
      <c r="J17" s="42">
        <f>+(I17/$I$5)*100</f>
        <v>114.9192121875449</v>
      </c>
      <c r="K17" s="93">
        <v>0.82562500000000005</v>
      </c>
      <c r="L17" s="43" t="s">
        <v>20</v>
      </c>
      <c r="M17" s="44">
        <f>+(E17/K17)-1</f>
        <v>7.2163512490537318E-3</v>
      </c>
      <c r="N17" s="45">
        <v>4</v>
      </c>
      <c r="O17" s="18" t="s">
        <v>75</v>
      </c>
      <c r="P17" s="19"/>
    </row>
    <row r="18" spans="1:22" s="2" customFormat="1" ht="34.5">
      <c r="A18" s="34">
        <v>14</v>
      </c>
      <c r="B18" s="91" t="s">
        <v>53</v>
      </c>
      <c r="C18" s="35" t="s">
        <v>22</v>
      </c>
      <c r="D18" s="36" t="s">
        <v>10</v>
      </c>
      <c r="E18" s="37">
        <v>0.83435199999999998</v>
      </c>
      <c r="F18" s="38" t="s">
        <v>13</v>
      </c>
      <c r="G18" s="39">
        <v>0.93</v>
      </c>
      <c r="H18" s="92" t="s">
        <v>103</v>
      </c>
      <c r="I18" s="41">
        <f>(E18*1000)/(8250*0.93)</f>
        <v>0.10874578038449007</v>
      </c>
      <c r="J18" s="42">
        <f>+(I18/$I$5)*100</f>
        <v>115.30186947917704</v>
      </c>
      <c r="K18" s="93">
        <v>0.82766399999999996</v>
      </c>
      <c r="L18" s="43" t="s">
        <v>20</v>
      </c>
      <c r="M18" s="44">
        <f>+(E18/K18)-1</f>
        <v>8.0805737594000782E-3</v>
      </c>
      <c r="N18" s="45">
        <v>5</v>
      </c>
      <c r="O18" s="16"/>
      <c r="P18" s="17"/>
    </row>
    <row r="19" spans="1:22" s="2" customFormat="1" ht="34.5">
      <c r="A19" s="34">
        <v>16</v>
      </c>
      <c r="B19" s="91" t="s">
        <v>53</v>
      </c>
      <c r="C19" s="35" t="s">
        <v>24</v>
      </c>
      <c r="D19" s="36" t="s">
        <v>10</v>
      </c>
      <c r="E19" s="37">
        <v>0.840229</v>
      </c>
      <c r="F19" s="38" t="s">
        <v>13</v>
      </c>
      <c r="G19" s="39">
        <v>0.93</v>
      </c>
      <c r="H19" s="92" t="s">
        <v>94</v>
      </c>
      <c r="I19" s="41">
        <f t="shared" si="0"/>
        <v>0.10951176278918215</v>
      </c>
      <c r="J19" s="42">
        <f t="shared" si="2"/>
        <v>116.11403159651974</v>
      </c>
      <c r="K19" s="122">
        <v>0.83271799999999996</v>
      </c>
      <c r="L19" s="43" t="s">
        <v>20</v>
      </c>
      <c r="M19" s="44">
        <f t="shared" si="1"/>
        <v>9.0198602648194903E-3</v>
      </c>
      <c r="N19" s="45">
        <v>6</v>
      </c>
      <c r="O19" s="16"/>
      <c r="P19" s="17"/>
    </row>
    <row r="20" spans="1:22" s="2" customFormat="1" ht="36">
      <c r="A20" s="464">
        <v>15</v>
      </c>
      <c r="B20" s="465" t="s">
        <v>40</v>
      </c>
      <c r="C20" s="466" t="s">
        <v>71</v>
      </c>
      <c r="D20" s="467" t="s">
        <v>50</v>
      </c>
      <c r="E20" s="468">
        <v>0.34225</v>
      </c>
      <c r="F20" s="469" t="s">
        <v>12</v>
      </c>
      <c r="G20" s="470">
        <v>0.65</v>
      </c>
      <c r="H20" s="471" t="s">
        <v>89</v>
      </c>
      <c r="I20" s="472">
        <f>(E20*1000)/(4724*0.65)</f>
        <v>0.1114603009183873</v>
      </c>
      <c r="J20" s="473">
        <f>+(I20/$I$5)*100</f>
        <v>118.18004361330283</v>
      </c>
      <c r="K20" s="474">
        <v>0.31574999999999998</v>
      </c>
      <c r="L20" s="475" t="s">
        <v>12</v>
      </c>
      <c r="M20" s="476">
        <f>+(E20/K20)-1</f>
        <v>8.392715756136182E-2</v>
      </c>
      <c r="N20" s="477">
        <v>18</v>
      </c>
      <c r="O20" s="16"/>
      <c r="P20" s="17"/>
    </row>
    <row r="21" spans="1:22" s="2" customFormat="1" ht="34.5">
      <c r="A21" s="213">
        <v>17</v>
      </c>
      <c r="B21" s="225" t="s">
        <v>52</v>
      </c>
      <c r="C21" s="226" t="s">
        <v>22</v>
      </c>
      <c r="D21" s="215" t="s">
        <v>10</v>
      </c>
      <c r="E21" s="216">
        <v>0.88566199999999995</v>
      </c>
      <c r="F21" s="217" t="s">
        <v>13</v>
      </c>
      <c r="G21" s="218">
        <v>0.93</v>
      </c>
      <c r="H21" s="219" t="s">
        <v>102</v>
      </c>
      <c r="I21" s="220">
        <f>(E21*1000)/(8250*0.93)</f>
        <v>0.11543330074942977</v>
      </c>
      <c r="J21" s="221">
        <f>+(I21/$I$5)*100</f>
        <v>122.392568516246</v>
      </c>
      <c r="K21" s="227">
        <v>0.87178699999999998</v>
      </c>
      <c r="L21" s="222" t="s">
        <v>20</v>
      </c>
      <c r="M21" s="223">
        <f>+(E21/K21)-1</f>
        <v>1.5915584884840017E-2</v>
      </c>
      <c r="N21" s="224">
        <v>9</v>
      </c>
      <c r="O21" s="18" t="s">
        <v>72</v>
      </c>
      <c r="P21" s="20"/>
    </row>
    <row r="22" spans="1:22" s="2" customFormat="1" ht="34.5">
      <c r="A22" s="228">
        <v>18</v>
      </c>
      <c r="B22" s="214" t="s">
        <v>81</v>
      </c>
      <c r="C22" s="226" t="s">
        <v>23</v>
      </c>
      <c r="D22" s="215" t="s">
        <v>10</v>
      </c>
      <c r="E22" s="216">
        <v>0.89256400000000002</v>
      </c>
      <c r="F22" s="217" t="s">
        <v>13</v>
      </c>
      <c r="G22" s="218">
        <v>0.93</v>
      </c>
      <c r="H22" s="219" t="s">
        <v>108</v>
      </c>
      <c r="I22" s="220">
        <f t="shared" ref="I22:I27" si="3">(E22*1000)/(8250*0.93)</f>
        <v>0.11633287715868362</v>
      </c>
      <c r="J22" s="221">
        <f t="shared" si="2"/>
        <v>123.34637878235107</v>
      </c>
      <c r="K22" s="229">
        <v>0.86939</v>
      </c>
      <c r="L22" s="222" t="s">
        <v>20</v>
      </c>
      <c r="M22" s="223">
        <f t="shared" ref="M22:M26" si="4">+(E22/K22)-1</f>
        <v>2.6655471077422055E-2</v>
      </c>
      <c r="N22" s="224">
        <v>13</v>
      </c>
      <c r="O22" s="21"/>
      <c r="P22" s="22"/>
    </row>
    <row r="23" spans="1:22" s="2" customFormat="1" ht="34.5">
      <c r="A23" s="213">
        <v>19</v>
      </c>
      <c r="B23" s="214" t="s">
        <v>70</v>
      </c>
      <c r="C23" s="226" t="s">
        <v>21</v>
      </c>
      <c r="D23" s="215" t="s">
        <v>10</v>
      </c>
      <c r="E23" s="216">
        <v>0.92617499999999997</v>
      </c>
      <c r="F23" s="217" t="s">
        <v>13</v>
      </c>
      <c r="G23" s="218">
        <v>0.93</v>
      </c>
      <c r="H23" s="230" t="s">
        <v>105</v>
      </c>
      <c r="I23" s="220">
        <f>(E23*1000)/(8250*0.93)</f>
        <v>0.12071358748778103</v>
      </c>
      <c r="J23" s="221">
        <f>+(I23/$I$5)*100</f>
        <v>127.99119432191304</v>
      </c>
      <c r="K23" s="229">
        <v>0.89507800000000004</v>
      </c>
      <c r="L23" s="222" t="s">
        <v>20</v>
      </c>
      <c r="M23" s="223">
        <f>+(E23/K23)-1</f>
        <v>3.4742223582749032E-2</v>
      </c>
      <c r="N23" s="224">
        <v>15</v>
      </c>
      <c r="O23" s="21"/>
      <c r="P23" s="24"/>
    </row>
    <row r="24" spans="1:22" s="2" customFormat="1" ht="34.5">
      <c r="A24" s="228">
        <v>20</v>
      </c>
      <c r="B24" s="225" t="s">
        <v>61</v>
      </c>
      <c r="C24" s="226" t="s">
        <v>79</v>
      </c>
      <c r="D24" s="215" t="s">
        <v>10</v>
      </c>
      <c r="E24" s="216">
        <v>0.93059999999999998</v>
      </c>
      <c r="F24" s="217" t="s">
        <v>13</v>
      </c>
      <c r="G24" s="218">
        <v>0.93</v>
      </c>
      <c r="H24" s="219" t="s">
        <v>97</v>
      </c>
      <c r="I24" s="220">
        <f>(E24*1000)/(8250*0.93)</f>
        <v>0.12129032258064516</v>
      </c>
      <c r="J24" s="221">
        <f>+(I24/$I$5)*100</f>
        <v>128.60269974461875</v>
      </c>
      <c r="K24" s="227">
        <v>0.91094299999999995</v>
      </c>
      <c r="L24" s="222" t="s">
        <v>20</v>
      </c>
      <c r="M24" s="223">
        <f>+(E24/K24)-1</f>
        <v>2.1578737637810486E-2</v>
      </c>
      <c r="N24" s="224">
        <v>10</v>
      </c>
      <c r="O24" s="18" t="s">
        <v>80</v>
      </c>
      <c r="P24" s="32">
        <v>1.08067</v>
      </c>
      <c r="Q24" s="12">
        <f>+P24/1.18</f>
        <v>0.91582203389830519</v>
      </c>
    </row>
    <row r="25" spans="1:22" s="2" customFormat="1" ht="34.5">
      <c r="A25" s="199">
        <v>21</v>
      </c>
      <c r="B25" s="200" t="s">
        <v>52</v>
      </c>
      <c r="C25" s="201" t="s">
        <v>24</v>
      </c>
      <c r="D25" s="202" t="s">
        <v>10</v>
      </c>
      <c r="E25" s="203">
        <v>0.94155199999999994</v>
      </c>
      <c r="F25" s="204" t="s">
        <v>13</v>
      </c>
      <c r="G25" s="205">
        <v>0.93</v>
      </c>
      <c r="H25" s="206" t="s">
        <v>93</v>
      </c>
      <c r="I25" s="207">
        <f>(E25*1000)/(8250*0.93)</f>
        <v>0.12271775822743564</v>
      </c>
      <c r="J25" s="208">
        <f>+(I25/$I$5)*100</f>
        <v>130.11619293997987</v>
      </c>
      <c r="K25" s="209">
        <v>0.91984699999999997</v>
      </c>
      <c r="L25" s="210" t="s">
        <v>20</v>
      </c>
      <c r="M25" s="211">
        <f>+(E25/K25)-1</f>
        <v>2.3596315474203822E-2</v>
      </c>
      <c r="N25" s="212">
        <v>11</v>
      </c>
      <c r="O25" s="18" t="s">
        <v>73</v>
      </c>
      <c r="P25" s="23"/>
    </row>
    <row r="26" spans="1:22" s="2" customFormat="1" ht="34.5">
      <c r="A26" s="108">
        <v>22</v>
      </c>
      <c r="B26" s="109" t="s">
        <v>61</v>
      </c>
      <c r="C26" s="110" t="s">
        <v>23</v>
      </c>
      <c r="D26" s="111" t="s">
        <v>10</v>
      </c>
      <c r="E26" s="112">
        <v>0.95203400000000005</v>
      </c>
      <c r="F26" s="113" t="s">
        <v>13</v>
      </c>
      <c r="G26" s="114">
        <v>0.93</v>
      </c>
      <c r="H26" s="115" t="s">
        <v>109</v>
      </c>
      <c r="I26" s="116">
        <f t="shared" si="3"/>
        <v>0.12408393613554904</v>
      </c>
      <c r="J26" s="117">
        <f t="shared" si="2"/>
        <v>131.56473527688414</v>
      </c>
      <c r="K26" s="118">
        <v>0.92886000000000002</v>
      </c>
      <c r="L26" s="119" t="s">
        <v>20</v>
      </c>
      <c r="M26" s="120">
        <f t="shared" si="4"/>
        <v>2.4948862045948816E-2</v>
      </c>
      <c r="N26" s="121">
        <v>12</v>
      </c>
      <c r="O26" s="18" t="s">
        <v>74</v>
      </c>
      <c r="P26" s="25"/>
    </row>
    <row r="27" spans="1:22" s="2" customFormat="1" ht="34.5">
      <c r="A27" s="94">
        <v>23</v>
      </c>
      <c r="B27" s="95" t="s">
        <v>61</v>
      </c>
      <c r="C27" s="96" t="s">
        <v>21</v>
      </c>
      <c r="D27" s="97" t="s">
        <v>10</v>
      </c>
      <c r="E27" s="98">
        <v>0.98564499999999999</v>
      </c>
      <c r="F27" s="99" t="s">
        <v>13</v>
      </c>
      <c r="G27" s="100">
        <v>0.93</v>
      </c>
      <c r="H27" s="101" t="s">
        <v>106</v>
      </c>
      <c r="I27" s="102">
        <f t="shared" si="3"/>
        <v>0.12846464646464648</v>
      </c>
      <c r="J27" s="103">
        <f t="shared" si="2"/>
        <v>136.20955081644613</v>
      </c>
      <c r="K27" s="104">
        <v>0.95454799999999995</v>
      </c>
      <c r="L27" s="105" t="s">
        <v>20</v>
      </c>
      <c r="M27" s="106">
        <f t="shared" ref="M27:M33" si="5">+(E27/K27)-1</f>
        <v>3.2577722649882457E-2</v>
      </c>
      <c r="N27" s="107">
        <v>14</v>
      </c>
      <c r="O27" s="18" t="s">
        <v>76</v>
      </c>
      <c r="P27" s="26"/>
    </row>
    <row r="28" spans="1:22" s="2" customFormat="1" ht="36">
      <c r="A28" s="450">
        <v>24</v>
      </c>
      <c r="B28" s="451" t="s">
        <v>39</v>
      </c>
      <c r="C28" s="452" t="s">
        <v>38</v>
      </c>
      <c r="D28" s="453" t="s">
        <v>49</v>
      </c>
      <c r="E28" s="454">
        <v>0.55500000000000005</v>
      </c>
      <c r="F28" s="455" t="s">
        <v>12</v>
      </c>
      <c r="G28" s="456">
        <v>0.65</v>
      </c>
      <c r="H28" s="457" t="s">
        <v>88</v>
      </c>
      <c r="I28" s="458">
        <f>(E28*1000)/(4932*0.65)</f>
        <v>0.17312371326969866</v>
      </c>
      <c r="J28" s="459">
        <f t="shared" si="2"/>
        <v>183.56103308648733</v>
      </c>
      <c r="K28" s="460">
        <v>0.49399999999999999</v>
      </c>
      <c r="L28" s="461" t="s">
        <v>12</v>
      </c>
      <c r="M28" s="462">
        <f t="shared" si="5"/>
        <v>0.12348178137651833</v>
      </c>
      <c r="N28" s="463">
        <v>19</v>
      </c>
      <c r="O28" s="21"/>
      <c r="P28" s="22"/>
    </row>
    <row r="29" spans="1:22" s="2" customFormat="1" ht="34.5">
      <c r="A29" s="436">
        <v>26</v>
      </c>
      <c r="B29" s="437" t="s">
        <v>47</v>
      </c>
      <c r="C29" s="438" t="s">
        <v>25</v>
      </c>
      <c r="D29" s="439" t="s">
        <v>3</v>
      </c>
      <c r="E29" s="440">
        <f>+(P29/1000)/1.18</f>
        <v>0.88135593220338992</v>
      </c>
      <c r="F29" s="441" t="s">
        <v>12</v>
      </c>
      <c r="G29" s="442">
        <v>0.65</v>
      </c>
      <c r="H29" s="443" t="s">
        <v>112</v>
      </c>
      <c r="I29" s="444">
        <f>(E29*1000)/(7000*0.65)</f>
        <v>0.19370460048426152</v>
      </c>
      <c r="J29" s="445">
        <f>+(I29/$I$5)*100</f>
        <v>205.38270527449291</v>
      </c>
      <c r="K29" s="446">
        <v>0.72881399999999996</v>
      </c>
      <c r="L29" s="447" t="s">
        <v>12</v>
      </c>
      <c r="M29" s="448">
        <f t="shared" si="5"/>
        <v>0.20930159437578033</v>
      </c>
      <c r="N29" s="449">
        <v>20</v>
      </c>
      <c r="O29" s="16"/>
      <c r="P29" s="27">
        <v>1040</v>
      </c>
    </row>
    <row r="30" spans="1:22" s="2" customFormat="1" ht="37.5">
      <c r="A30" s="161">
        <v>25</v>
      </c>
      <c r="B30" s="256" t="s">
        <v>26</v>
      </c>
      <c r="C30" s="162" t="s">
        <v>27</v>
      </c>
      <c r="D30" s="163" t="s">
        <v>28</v>
      </c>
      <c r="E30" s="46">
        <v>1.5335650000000001</v>
      </c>
      <c r="F30" s="164" t="s">
        <v>48</v>
      </c>
      <c r="G30" s="165">
        <v>0.93</v>
      </c>
      <c r="H30" s="166" t="s">
        <v>110</v>
      </c>
      <c r="I30" s="167">
        <f>(E30*1000)/(8250*0.93)</f>
        <v>0.19987813620071684</v>
      </c>
      <c r="J30" s="47">
        <f>+(I30/$I$5)*100</f>
        <v>211.92843244557946</v>
      </c>
      <c r="K30" s="257">
        <v>1.4524889999999999</v>
      </c>
      <c r="L30" s="168" t="s">
        <v>20</v>
      </c>
      <c r="M30" s="48">
        <f t="shared" si="5"/>
        <v>5.581866712932082E-2</v>
      </c>
      <c r="N30" s="169">
        <v>17</v>
      </c>
      <c r="O30" s="16"/>
      <c r="P30" s="11"/>
    </row>
    <row r="31" spans="1:22" s="3" customFormat="1" ht="37.5">
      <c r="A31" s="242">
        <v>27</v>
      </c>
      <c r="B31" s="243" t="s">
        <v>46</v>
      </c>
      <c r="C31" s="244" t="s">
        <v>27</v>
      </c>
      <c r="D31" s="245" t="s">
        <v>28</v>
      </c>
      <c r="E31" s="246">
        <v>1.6074059999999999</v>
      </c>
      <c r="F31" s="247" t="s">
        <v>48</v>
      </c>
      <c r="G31" s="248">
        <v>0.93</v>
      </c>
      <c r="H31" s="249" t="s">
        <v>111</v>
      </c>
      <c r="I31" s="250">
        <f>(E31*1000)/(8250*0.93)</f>
        <v>0.20950224828934505</v>
      </c>
      <c r="J31" s="251">
        <f>+(I31/$I$5)*100</f>
        <v>222.13276508241847</v>
      </c>
      <c r="K31" s="252">
        <v>1.524159</v>
      </c>
      <c r="L31" s="253" t="s">
        <v>20</v>
      </c>
      <c r="M31" s="254">
        <f t="shared" si="5"/>
        <v>5.4618317380273229E-2</v>
      </c>
      <c r="N31" s="255">
        <v>16</v>
      </c>
      <c r="O31" s="16"/>
      <c r="P31" s="11"/>
      <c r="Q31" s="2"/>
      <c r="R31" s="2"/>
      <c r="S31" s="2"/>
      <c r="T31" s="2"/>
      <c r="U31" s="2"/>
      <c r="V31" s="2"/>
    </row>
    <row r="32" spans="1:22" s="2" customFormat="1" ht="36">
      <c r="A32" s="270">
        <v>28</v>
      </c>
      <c r="B32" s="271" t="s">
        <v>29</v>
      </c>
      <c r="C32" s="272" t="s">
        <v>43</v>
      </c>
      <c r="D32" s="273" t="s">
        <v>4</v>
      </c>
      <c r="E32" s="274">
        <v>2.076271186</v>
      </c>
      <c r="F32" s="275" t="s">
        <v>12</v>
      </c>
      <c r="G32" s="276">
        <v>0.8</v>
      </c>
      <c r="H32" s="277" t="s">
        <v>126</v>
      </c>
      <c r="I32" s="278">
        <f>(E32*1000)/(9562*0.8)</f>
        <v>0.27142219017987868</v>
      </c>
      <c r="J32" s="279">
        <f t="shared" si="2"/>
        <v>287.78574980309099</v>
      </c>
      <c r="K32" s="280">
        <v>1.457627</v>
      </c>
      <c r="L32" s="281" t="s">
        <v>12</v>
      </c>
      <c r="M32" s="282">
        <f t="shared" si="5"/>
        <v>0.42441872028989591</v>
      </c>
      <c r="N32" s="283">
        <v>25</v>
      </c>
      <c r="O32" s="16"/>
      <c r="P32" s="11"/>
    </row>
    <row r="33" spans="1:16" s="2" customFormat="1" ht="34.5">
      <c r="A33" s="258">
        <v>29</v>
      </c>
      <c r="B33" s="259" t="s">
        <v>30</v>
      </c>
      <c r="C33" s="296" t="s">
        <v>31</v>
      </c>
      <c r="D33" s="260" t="s">
        <v>5</v>
      </c>
      <c r="E33" s="261">
        <v>0.30241200000000001</v>
      </c>
      <c r="F33" s="262" t="s">
        <v>14</v>
      </c>
      <c r="G33" s="263">
        <v>0.99</v>
      </c>
      <c r="H33" s="264" t="s">
        <v>87</v>
      </c>
      <c r="I33" s="265">
        <f>(E33*1000)/(860*0.99)</f>
        <v>0.35519379844961246</v>
      </c>
      <c r="J33" s="266">
        <f t="shared" si="2"/>
        <v>376.60779888514639</v>
      </c>
      <c r="K33" s="297">
        <v>0.29890600000000001</v>
      </c>
      <c r="L33" s="267" t="s">
        <v>14</v>
      </c>
      <c r="M33" s="268">
        <f t="shared" si="5"/>
        <v>1.1729440024623061E-2</v>
      </c>
      <c r="N33" s="269">
        <v>8</v>
      </c>
      <c r="O33" s="16"/>
      <c r="P33" s="11"/>
    </row>
    <row r="34" spans="1:16" s="2" customFormat="1" ht="34.5">
      <c r="A34" s="298">
        <v>30</v>
      </c>
      <c r="B34" s="299" t="s">
        <v>32</v>
      </c>
      <c r="C34" s="300" t="s">
        <v>33</v>
      </c>
      <c r="D34" s="301" t="s">
        <v>6</v>
      </c>
      <c r="E34" s="302">
        <v>5.5776770000000004</v>
      </c>
      <c r="F34" s="303" t="s">
        <v>12</v>
      </c>
      <c r="G34" s="304">
        <v>0.92</v>
      </c>
      <c r="H34" s="305" t="s">
        <v>127</v>
      </c>
      <c r="I34" s="306">
        <f>(E34*1000)/(11000*0.92)</f>
        <v>0.55115385375494075</v>
      </c>
      <c r="J34" s="307">
        <f t="shared" si="2"/>
        <v>584.38193632809066</v>
      </c>
      <c r="K34" s="308">
        <v>4.1102449999999999</v>
      </c>
      <c r="L34" s="309" t="s">
        <v>12</v>
      </c>
      <c r="M34" s="310">
        <f t="shared" ref="M34:M38" si="6">+(E34/K34)-1</f>
        <v>0.35701813395551851</v>
      </c>
      <c r="N34" s="311">
        <v>24</v>
      </c>
      <c r="O34" s="16"/>
      <c r="P34" s="11"/>
    </row>
    <row r="35" spans="1:16" s="2" customFormat="1" ht="36">
      <c r="A35" s="240">
        <v>31</v>
      </c>
      <c r="B35" s="284" t="s">
        <v>44</v>
      </c>
      <c r="C35" s="285" t="s">
        <v>43</v>
      </c>
      <c r="D35" s="286" t="s">
        <v>8</v>
      </c>
      <c r="E35" s="287">
        <v>5.0446294250000001</v>
      </c>
      <c r="F35" s="288" t="s">
        <v>12</v>
      </c>
      <c r="G35" s="289">
        <v>0.84</v>
      </c>
      <c r="H35" s="290" t="s">
        <v>113</v>
      </c>
      <c r="I35" s="291">
        <f>(E35*1000)/(10256*0.84)</f>
        <v>0.58556076640387056</v>
      </c>
      <c r="J35" s="241">
        <f>+(I35/$I$5)*100</f>
        <v>620.86318035798934</v>
      </c>
      <c r="K35" s="292">
        <v>4.131983</v>
      </c>
      <c r="L35" s="293" t="s">
        <v>12</v>
      </c>
      <c r="M35" s="294">
        <f>+(E35/K35)-1</f>
        <v>0.22087371245235032</v>
      </c>
      <c r="N35" s="295">
        <v>21</v>
      </c>
      <c r="O35" s="16"/>
      <c r="P35" s="33">
        <v>4.5624260000000003</v>
      </c>
    </row>
    <row r="36" spans="1:16" s="2" customFormat="1" ht="34.5">
      <c r="A36" s="312">
        <v>32</v>
      </c>
      <c r="B36" s="313" t="s">
        <v>41</v>
      </c>
      <c r="C36" s="314" t="s">
        <v>34</v>
      </c>
      <c r="D36" s="315" t="s">
        <v>6</v>
      </c>
      <c r="E36" s="316">
        <v>6.1354450800000002</v>
      </c>
      <c r="F36" s="317" t="s">
        <v>12</v>
      </c>
      <c r="G36" s="318">
        <v>0.92</v>
      </c>
      <c r="H36" s="319" t="s">
        <v>128</v>
      </c>
      <c r="I36" s="320">
        <f>(E36*1000)/(11000*0.92)</f>
        <v>0.60626927667984198</v>
      </c>
      <c r="J36" s="321">
        <f t="shared" si="2"/>
        <v>642.82016977409364</v>
      </c>
      <c r="K36" s="322">
        <v>4.5212700000000003</v>
      </c>
      <c r="L36" s="323" t="s">
        <v>12</v>
      </c>
      <c r="M36" s="324">
        <f t="shared" si="6"/>
        <v>0.35701806793224011</v>
      </c>
      <c r="N36" s="325">
        <v>24</v>
      </c>
      <c r="O36" s="16"/>
      <c r="P36" s="11"/>
    </row>
    <row r="37" spans="1:16" s="2" customFormat="1" ht="33" customHeight="1">
      <c r="A37" s="326">
        <v>33</v>
      </c>
      <c r="B37" s="327" t="s">
        <v>45</v>
      </c>
      <c r="C37" s="328" t="s">
        <v>35</v>
      </c>
      <c r="D37" s="329" t="s">
        <v>7</v>
      </c>
      <c r="E37" s="330">
        <v>6.3381591500000001</v>
      </c>
      <c r="F37" s="331" t="s">
        <v>12</v>
      </c>
      <c r="G37" s="332">
        <v>0.92</v>
      </c>
      <c r="H37" s="333" t="s">
        <v>129</v>
      </c>
      <c r="I37" s="334">
        <f>(E37*1000)/(11100*0.92)</f>
        <v>0.62065796611829227</v>
      </c>
      <c r="J37" s="335">
        <f>+(I37/$I$5)*100</f>
        <v>658.07632762907224</v>
      </c>
      <c r="K37" s="336">
        <v>4.8869550000000004</v>
      </c>
      <c r="L37" s="337" t="s">
        <v>12</v>
      </c>
      <c r="M37" s="338">
        <f>+(E37/K37)-1</f>
        <v>0.29695467832218614</v>
      </c>
      <c r="N37" s="339">
        <v>23</v>
      </c>
      <c r="O37" s="16"/>
      <c r="P37" s="11"/>
    </row>
    <row r="38" spans="1:16" s="2" customFormat="1" ht="35.25" thickBot="1">
      <c r="A38" s="340">
        <v>34</v>
      </c>
      <c r="B38" s="341" t="s">
        <v>36</v>
      </c>
      <c r="C38" s="342" t="s">
        <v>33</v>
      </c>
      <c r="D38" s="343" t="s">
        <v>6</v>
      </c>
      <c r="E38" s="344">
        <v>6.7608282500000003</v>
      </c>
      <c r="F38" s="345" t="s">
        <v>12</v>
      </c>
      <c r="G38" s="346">
        <v>0.9</v>
      </c>
      <c r="H38" s="347" t="s">
        <v>130</v>
      </c>
      <c r="I38" s="348">
        <f>(E38*1000)/(11000*0.9)</f>
        <v>0.68291194444444447</v>
      </c>
      <c r="J38" s="349">
        <f t="shared" si="2"/>
        <v>724.08348724613893</v>
      </c>
      <c r="K38" s="350">
        <v>5.5273070000000004</v>
      </c>
      <c r="L38" s="351" t="s">
        <v>12</v>
      </c>
      <c r="M38" s="352">
        <f t="shared" si="6"/>
        <v>0.22316857920140865</v>
      </c>
      <c r="N38" s="353">
        <v>22</v>
      </c>
      <c r="O38" s="16"/>
      <c r="P38" s="11"/>
    </row>
    <row r="39" spans="1:16" s="2" customFormat="1" ht="22.5" customHeight="1">
      <c r="A39" s="408" t="s">
        <v>1</v>
      </c>
      <c r="B39" s="409"/>
      <c r="C39" s="410"/>
      <c r="D39" s="392" t="s">
        <v>2</v>
      </c>
      <c r="E39" s="393"/>
      <c r="F39" s="393"/>
      <c r="G39" s="393"/>
      <c r="H39" s="393"/>
      <c r="I39" s="393"/>
      <c r="J39" s="393"/>
      <c r="K39" s="393"/>
      <c r="L39" s="394"/>
      <c r="M39" s="395" t="s">
        <v>83</v>
      </c>
      <c r="N39" s="396"/>
      <c r="O39" s="16"/>
      <c r="P39" s="17"/>
    </row>
    <row r="40" spans="1:16" s="2" customFormat="1" ht="17.25" customHeight="1">
      <c r="A40" s="411"/>
      <c r="B40" s="412"/>
      <c r="C40" s="413"/>
      <c r="D40" s="399" t="s">
        <v>132</v>
      </c>
      <c r="E40" s="400"/>
      <c r="F40" s="400"/>
      <c r="G40" s="400"/>
      <c r="H40" s="401"/>
      <c r="I40" s="399" t="s">
        <v>131</v>
      </c>
      <c r="J40" s="400"/>
      <c r="K40" s="400"/>
      <c r="L40" s="401"/>
      <c r="M40" s="397"/>
      <c r="N40" s="398"/>
      <c r="O40" s="16"/>
      <c r="P40" s="17"/>
    </row>
    <row r="41" spans="1:16" s="2" customFormat="1" ht="22.5" customHeight="1">
      <c r="A41" s="378" t="s">
        <v>65</v>
      </c>
      <c r="B41" s="379"/>
      <c r="C41" s="380"/>
      <c r="D41" s="381">
        <v>3.9634999999999998</v>
      </c>
      <c r="E41" s="382"/>
      <c r="F41" s="382"/>
      <c r="G41" s="376" t="s">
        <v>16</v>
      </c>
      <c r="H41" s="377"/>
      <c r="I41" s="365">
        <v>3.4312</v>
      </c>
      <c r="J41" s="366"/>
      <c r="K41" s="376" t="s">
        <v>16</v>
      </c>
      <c r="L41" s="377"/>
      <c r="M41" s="383">
        <f>+(D41/I41)-1</f>
        <v>0.15513522965726279</v>
      </c>
      <c r="N41" s="384"/>
      <c r="O41" s="16"/>
      <c r="P41" s="17"/>
    </row>
    <row r="42" spans="1:16" s="2" customFormat="1" ht="22.5" customHeight="1" thickBot="1">
      <c r="A42" s="389" t="s">
        <v>18</v>
      </c>
      <c r="B42" s="390"/>
      <c r="C42" s="391"/>
      <c r="D42" s="367">
        <v>4.7008000000000001</v>
      </c>
      <c r="E42" s="368"/>
      <c r="F42" s="368"/>
      <c r="G42" s="369" t="s">
        <v>16</v>
      </c>
      <c r="H42" s="370"/>
      <c r="I42" s="371">
        <v>3.6372</v>
      </c>
      <c r="J42" s="372"/>
      <c r="K42" s="369" t="s">
        <v>16</v>
      </c>
      <c r="L42" s="370"/>
      <c r="M42" s="385">
        <f>+(D42/I42)-1</f>
        <v>0.29242274276916302</v>
      </c>
      <c r="N42" s="386"/>
      <c r="O42" s="16"/>
      <c r="P42" s="17"/>
    </row>
    <row r="43" spans="1:16" s="2" customFormat="1" ht="18.75" customHeight="1">
      <c r="A43" s="373" t="s">
        <v>0</v>
      </c>
      <c r="B43" s="374"/>
      <c r="C43" s="374"/>
      <c r="D43" s="374"/>
      <c r="E43" s="374"/>
      <c r="F43" s="374"/>
      <c r="G43" s="374"/>
      <c r="H43" s="374"/>
      <c r="I43" s="374"/>
      <c r="J43" s="374"/>
      <c r="K43" s="374"/>
      <c r="L43" s="374"/>
      <c r="M43" s="374"/>
      <c r="N43" s="375"/>
      <c r="O43" s="16"/>
      <c r="P43" s="17"/>
    </row>
    <row r="44" spans="1:16" s="2" customFormat="1" ht="15" customHeight="1">
      <c r="A44" s="362" t="s">
        <v>37</v>
      </c>
      <c r="B44" s="387"/>
      <c r="C44" s="387"/>
      <c r="D44" s="387"/>
      <c r="E44" s="387"/>
      <c r="F44" s="387"/>
      <c r="G44" s="387"/>
      <c r="H44" s="387"/>
      <c r="I44" s="387"/>
      <c r="J44" s="387"/>
      <c r="K44" s="387"/>
      <c r="L44" s="387"/>
      <c r="M44" s="387"/>
      <c r="N44" s="388"/>
      <c r="O44" s="16"/>
      <c r="P44" s="17"/>
    </row>
    <row r="45" spans="1:16" s="4" customFormat="1" ht="30" customHeight="1">
      <c r="A45" s="362" t="s">
        <v>9</v>
      </c>
      <c r="B45" s="363"/>
      <c r="C45" s="363"/>
      <c r="D45" s="363"/>
      <c r="E45" s="363"/>
      <c r="F45" s="363"/>
      <c r="G45" s="363"/>
      <c r="H45" s="363"/>
      <c r="I45" s="363"/>
      <c r="J45" s="363"/>
      <c r="K45" s="363"/>
      <c r="L45" s="363"/>
      <c r="M45" s="363"/>
      <c r="N45" s="364"/>
      <c r="O45" s="28"/>
      <c r="P45" s="29"/>
    </row>
    <row r="46" spans="1:16" s="2" customFormat="1" ht="63" customHeight="1">
      <c r="A46" s="362" t="s">
        <v>118</v>
      </c>
      <c r="B46" s="363"/>
      <c r="C46" s="363"/>
      <c r="D46" s="363"/>
      <c r="E46" s="363"/>
      <c r="F46" s="363"/>
      <c r="G46" s="363"/>
      <c r="H46" s="363"/>
      <c r="I46" s="363"/>
      <c r="J46" s="363"/>
      <c r="K46" s="363"/>
      <c r="L46" s="363"/>
      <c r="M46" s="363"/>
      <c r="N46" s="364"/>
      <c r="O46" s="16"/>
      <c r="P46" s="17"/>
    </row>
    <row r="47" spans="1:16" s="2" customFormat="1" ht="101.25" customHeight="1">
      <c r="A47" s="362" t="s">
        <v>82</v>
      </c>
      <c r="B47" s="363"/>
      <c r="C47" s="363"/>
      <c r="D47" s="363"/>
      <c r="E47" s="363"/>
      <c r="F47" s="363"/>
      <c r="G47" s="363"/>
      <c r="H47" s="363"/>
      <c r="I47" s="363"/>
      <c r="J47" s="363"/>
      <c r="K47" s="363"/>
      <c r="L47" s="363"/>
      <c r="M47" s="363"/>
      <c r="N47" s="364"/>
      <c r="O47" s="16"/>
      <c r="P47" s="17"/>
    </row>
    <row r="48" spans="1:16" s="2" customFormat="1" ht="17.25">
      <c r="A48" s="362" t="s">
        <v>119</v>
      </c>
      <c r="B48" s="363"/>
      <c r="C48" s="363"/>
      <c r="D48" s="363"/>
      <c r="E48" s="363"/>
      <c r="F48" s="363"/>
      <c r="G48" s="363"/>
      <c r="H48" s="363"/>
      <c r="I48" s="363"/>
      <c r="J48" s="363"/>
      <c r="K48" s="363"/>
      <c r="L48" s="363"/>
      <c r="M48" s="363"/>
      <c r="N48" s="364"/>
      <c r="O48" s="16"/>
      <c r="P48" s="17"/>
    </row>
    <row r="49" spans="1:16" s="2" customFormat="1" ht="30.75" customHeight="1">
      <c r="A49" s="362" t="s">
        <v>120</v>
      </c>
      <c r="B49" s="363"/>
      <c r="C49" s="363"/>
      <c r="D49" s="363"/>
      <c r="E49" s="363"/>
      <c r="F49" s="363"/>
      <c r="G49" s="363"/>
      <c r="H49" s="363"/>
      <c r="I49" s="363"/>
      <c r="J49" s="363"/>
      <c r="K49" s="363"/>
      <c r="L49" s="363"/>
      <c r="M49" s="363"/>
      <c r="N49" s="364"/>
      <c r="O49" s="16"/>
      <c r="P49" s="17"/>
    </row>
    <row r="50" spans="1:16" s="2" customFormat="1" ht="33.75" customHeight="1">
      <c r="A50" s="362" t="s">
        <v>121</v>
      </c>
      <c r="B50" s="363"/>
      <c r="C50" s="363"/>
      <c r="D50" s="363"/>
      <c r="E50" s="363"/>
      <c r="F50" s="363"/>
      <c r="G50" s="363"/>
      <c r="H50" s="363"/>
      <c r="I50" s="363"/>
      <c r="J50" s="363"/>
      <c r="K50" s="363"/>
      <c r="L50" s="363"/>
      <c r="M50" s="363"/>
      <c r="N50" s="364"/>
      <c r="O50" s="16"/>
      <c r="P50" s="17"/>
    </row>
    <row r="51" spans="1:16" s="2" customFormat="1" ht="59.25" customHeight="1">
      <c r="A51" s="405" t="s">
        <v>122</v>
      </c>
      <c r="B51" s="406"/>
      <c r="C51" s="406"/>
      <c r="D51" s="406"/>
      <c r="E51" s="406"/>
      <c r="F51" s="406"/>
      <c r="G51" s="406"/>
      <c r="H51" s="406"/>
      <c r="I51" s="406"/>
      <c r="J51" s="406"/>
      <c r="K51" s="406"/>
      <c r="L51" s="406"/>
      <c r="M51" s="406"/>
      <c r="N51" s="407"/>
      <c r="O51" s="30"/>
      <c r="P51" s="17"/>
    </row>
    <row r="52" spans="1:16" s="2" customFormat="1" ht="45" customHeight="1">
      <c r="A52" s="362" t="s">
        <v>123</v>
      </c>
      <c r="B52" s="363"/>
      <c r="C52" s="363"/>
      <c r="D52" s="363"/>
      <c r="E52" s="363"/>
      <c r="F52" s="363"/>
      <c r="G52" s="363"/>
      <c r="H52" s="363"/>
      <c r="I52" s="363"/>
      <c r="J52" s="363"/>
      <c r="K52" s="363"/>
      <c r="L52" s="363"/>
      <c r="M52" s="363"/>
      <c r="N52" s="364"/>
      <c r="O52" s="16"/>
      <c r="P52" s="17"/>
    </row>
    <row r="53" spans="1:16" s="2" customFormat="1" ht="45.75" customHeight="1">
      <c r="A53" s="362" t="s">
        <v>124</v>
      </c>
      <c r="B53" s="363"/>
      <c r="C53" s="363"/>
      <c r="D53" s="363"/>
      <c r="E53" s="363"/>
      <c r="F53" s="363"/>
      <c r="G53" s="363"/>
      <c r="H53" s="363"/>
      <c r="I53" s="363"/>
      <c r="J53" s="363"/>
      <c r="K53" s="363"/>
      <c r="L53" s="363"/>
      <c r="M53" s="363"/>
      <c r="N53" s="364"/>
      <c r="O53" s="16"/>
      <c r="P53" s="17"/>
    </row>
    <row r="54" spans="1:16" s="2" customFormat="1" ht="17.25">
      <c r="A54" s="359" t="s">
        <v>125</v>
      </c>
      <c r="B54" s="360"/>
      <c r="C54" s="360"/>
      <c r="D54" s="360"/>
      <c r="E54" s="360"/>
      <c r="F54" s="360"/>
      <c r="G54" s="360"/>
      <c r="H54" s="360"/>
      <c r="I54" s="360"/>
      <c r="J54" s="360"/>
      <c r="K54" s="360"/>
      <c r="L54" s="360"/>
      <c r="M54" s="360"/>
      <c r="N54" s="361"/>
      <c r="O54" s="16"/>
      <c r="P54" s="17"/>
    </row>
  </sheetData>
  <mergeCells count="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 ref="M42:N42"/>
    <mergeCell ref="K41:L41"/>
    <mergeCell ref="A44:N44"/>
    <mergeCell ref="A42:C42"/>
    <mergeCell ref="D39:L39"/>
    <mergeCell ref="M39:N40"/>
    <mergeCell ref="D40:H40"/>
    <mergeCell ref="I40:L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s>
  <phoneticPr fontId="0" type="noConversion"/>
  <printOptions horizontalCentered="1" verticalCentered="1"/>
  <pageMargins left="0" right="0" top="0" bottom="0" header="0" footer="0"/>
  <pageSetup paperSize="9" scale="44" orientation="portrait" r:id="rId1"/>
  <headerFooter alignWithMargins="0">
    <oddFooter>&amp;L&amp;8Dok. No: TB.Yİ.03&amp;C&amp;8Rev. No: 1&amp;R&amp;8Rev. Tarihi: 08.06.2007</oddFooter>
  </headerFooter>
  <ignoredErrors>
    <ignoredError sqref="I32 I28 I20 I35"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2017-11-29T12:45:08Z</cp:lastPrinted>
  <dcterms:created xsi:type="dcterms:W3CDTF">2005-09-07T09:12:33Z</dcterms:created>
  <dcterms:modified xsi:type="dcterms:W3CDTF">2018-01-09T13:07:41Z</dcterms:modified>
</cp:coreProperties>
</file>