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35" yWindow="-30" windowWidth="11520" windowHeight="9645" tabRatio="601"/>
  </bookViews>
  <sheets>
    <sheet name="konut" sheetId="11" r:id="rId1"/>
  </sheets>
  <definedNames>
    <definedName name="_xlnm.Print_Area" localSheetId="0">konut!$A$1:$N$43</definedName>
  </definedNames>
  <calcPr calcId="124519"/>
</workbook>
</file>

<file path=xl/calcChain.xml><?xml version="1.0" encoding="utf-8"?>
<calcChain xmlns="http://schemas.openxmlformats.org/spreadsheetml/2006/main">
  <c r="M24" i="11"/>
  <c r="I24"/>
  <c r="M21" l="1"/>
  <c r="I21"/>
  <c r="I19"/>
  <c r="M17"/>
  <c r="I17"/>
  <c r="M14" l="1"/>
  <c r="I14"/>
  <c r="M11"/>
  <c r="I11"/>
  <c r="I9" l="1"/>
  <c r="I18"/>
  <c r="I16"/>
  <c r="I12"/>
  <c r="I13"/>
  <c r="I10"/>
  <c r="I7"/>
  <c r="I8"/>
  <c r="I6"/>
  <c r="I15"/>
  <c r="I5"/>
  <c r="J21" l="1"/>
  <c r="J24"/>
  <c r="J5"/>
  <c r="J17"/>
  <c r="J14"/>
  <c r="J15"/>
  <c r="J6"/>
  <c r="J13"/>
  <c r="J10"/>
  <c r="J8"/>
  <c r="J12"/>
  <c r="J18"/>
  <c r="J16"/>
  <c r="J9"/>
  <c r="J11"/>
  <c r="J7"/>
  <c r="M9"/>
  <c r="M18"/>
  <c r="M7"/>
  <c r="M8"/>
  <c r="M6"/>
  <c r="M15"/>
  <c r="M5"/>
  <c r="M16"/>
  <c r="M12"/>
  <c r="M13"/>
  <c r="M10"/>
  <c r="M32" l="1"/>
  <c r="M31"/>
  <c r="J19" l="1"/>
  <c r="M28"/>
  <c r="I28"/>
  <c r="J28" s="1"/>
  <c r="M26"/>
  <c r="M27"/>
  <c r="M25"/>
  <c r="M22"/>
  <c r="M23"/>
  <c r="M20"/>
  <c r="M19"/>
  <c r="I26"/>
  <c r="J26" s="1"/>
  <c r="I27"/>
  <c r="J27" s="1"/>
  <c r="I25"/>
  <c r="J25" s="1"/>
  <c r="I22"/>
  <c r="J22" s="1"/>
  <c r="I23"/>
  <c r="J23" s="1"/>
  <c r="I20"/>
  <c r="J20" s="1"/>
</calcChain>
</file>

<file path=xl/sharedStrings.xml><?xml version="1.0" encoding="utf-8"?>
<sst xmlns="http://schemas.openxmlformats.org/spreadsheetml/2006/main" count="182" uniqueCount="104">
  <si>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</si>
  <si>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</si>
  <si>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</si>
  <si>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</si>
  <si>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</si>
  <si>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</si>
  <si>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</si>
  <si>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</si>
  <si>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</si>
  <si>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</si>
  <si>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</si>
  <si>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</si>
  <si>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</si>
  <si>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</si>
  <si>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</si>
  <si>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</si>
  <si>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Ortalama 
İşletme 
Verim 
Değeri</t>
  </si>
  <si>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</si>
  <si>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</si>
  <si>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</si>
  <si>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</si>
  <si>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</si>
  <si>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     LPG 12 kg  </t>
    </r>
    <r>
      <rPr>
        <sz val="14"/>
        <rFont val="Arial"/>
        <family val="2"/>
        <charset val="162"/>
      </rPr>
      <t xml:space="preserve">
   Ev Tüpü  İstanbul</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</si>
  <si>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</si>
  <si>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</si>
  <si>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</si>
  <si>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</si>
  <si>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</si>
  <si>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</si>
  <si>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t>Sıra No</t>
  </si>
  <si>
    <r>
      <t>İstanbul Avrupa Yakası</t>
    </r>
    <r>
      <rPr>
        <b/>
        <sz val="14"/>
        <rFont val="Arial"/>
        <family val="2"/>
        <charset val="162"/>
      </rPr>
      <t xml:space="preserve">
SHELL TÜRKİYE</t>
    </r>
  </si>
  <si>
    <t>TESİSAT DERGİSİ - B2B MEDYA - TEKNİK SEKTÖR YAYINCILIĞI</t>
  </si>
  <si>
    <t>8250
kcal/m³</t>
  </si>
  <si>
    <t>TL/m³</t>
  </si>
  <si>
    <r>
      <t>TL/m</t>
    </r>
    <r>
      <rPr>
        <vertAlign val="superscript"/>
        <sz val="11"/>
        <rFont val="Arial"/>
        <family val="2"/>
      </rPr>
      <t>3</t>
    </r>
  </si>
  <si>
    <r>
      <t xml:space="preserve">Ankara
</t>
    </r>
    <r>
      <rPr>
        <b/>
        <sz val="12"/>
        <rFont val="Arial"/>
        <family val="2"/>
      </rPr>
      <t>BAŞKENTGAZ</t>
    </r>
  </si>
  <si>
    <r>
      <t xml:space="preserve">İstanbul
</t>
    </r>
    <r>
      <rPr>
        <b/>
        <sz val="12"/>
        <rFont val="Arial"/>
        <family val="2"/>
      </rPr>
      <t>İGDAŞ</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</si>
  <si>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</si>
  <si>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</si>
  <si>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</si>
  <si>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</si>
  <si>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</si>
  <si>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</si>
  <si>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</si>
  <si>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</si>
  <si>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</si>
  <si>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En Ucuza 
Göre 
Yakıt 
Maliyeti 
İndeksi</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</si>
  <si>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</si>
  <si>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</si>
  <si>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t>100.001 - 1.000.000 m3/yıl
Doğalgaz Tüketimi için</t>
  </si>
  <si>
    <t>0- 100.000 m3/yıl
Doğalgaz Tüketimi için</t>
  </si>
  <si>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</si>
  <si>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</si>
  <si>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charset val="162"/>
      </rPr>
      <t>BURSAGAZ SOCAR Turkey</t>
    </r>
  </si>
  <si>
    <r>
      <t xml:space="preserve">İzmit
</t>
    </r>
    <r>
      <rPr>
        <b/>
        <sz val="12"/>
        <rFont val="Arial"/>
        <family val="2"/>
      </rPr>
      <t>İZGAZ PALMET</t>
    </r>
  </si>
  <si>
    <t>4750
kcal/kg</t>
  </si>
  <si>
    <r>
      <t xml:space="preserve">Soma Kısrakdere
Manisa - </t>
    </r>
    <r>
      <rPr>
        <b/>
        <sz val="14"/>
        <rFont val="Arial"/>
        <family val="2"/>
        <charset val="162"/>
      </rPr>
      <t>TKİ ELİ</t>
    </r>
  </si>
  <si>
    <r>
      <t xml:space="preserve">Elektrik 
</t>
    </r>
    <r>
      <rPr>
        <sz val="14"/>
        <rFont val="Arial"/>
        <family val="2"/>
        <charset val="162"/>
      </rPr>
      <t>Ticarethane(30 kWh/gün üstü)</t>
    </r>
  </si>
  <si>
    <r>
      <t>10.</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</si>
  <si>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r>
      <rPr>
        <b/>
        <sz val="11"/>
        <rFont val="Arial"/>
        <family val="2"/>
        <charset val="162"/>
      </rPr>
      <t>2.</t>
    </r>
    <r>
      <rPr>
        <sz val="11"/>
        <rFont val="Arial"/>
        <family val="2"/>
        <charset val="162"/>
      </rPr>
      <t xml:space="preserve">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</si>
  <si>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1.</t>
    </r>
    <r>
      <rPr>
        <sz val="11"/>
        <rFont val="Arial"/>
        <family val="2"/>
        <charset val="162"/>
      </rPr>
      <t xml:space="preserve"> Bu tablo yakıtların yaklaşık işletme maliyetleri hakkında fikir verebilmek için hazırlanmış olup, </t>
    </r>
    <r>
      <rPr>
        <b/>
        <sz val="11"/>
        <rFont val="Arial"/>
        <family val="2"/>
        <charset val="162"/>
      </rPr>
      <t>mesken elektrik birim fiyatlarına %8, diğer yakıtların birim fiatlarına ise %18 KDV DAHİLDİR.</t>
    </r>
    <r>
      <rPr>
        <sz val="11"/>
        <rFont val="Arial"/>
        <family val="2"/>
        <charset val="162"/>
      </rPr>
      <t xml:space="preserve"> </t>
    </r>
  </si>
  <si>
    <t xml:space="preserve">3,1765718 x 1000
8250 x 1,07 </t>
  </si>
  <si>
    <t>5,800000 x 1000
7.000 x 0,65</t>
  </si>
  <si>
    <r>
      <t xml:space="preserve">Birim Fiyat 
</t>
    </r>
    <r>
      <rPr>
        <b/>
        <sz val="9"/>
        <rFont val="Arial"/>
        <family val="2"/>
        <charset val="162"/>
      </rPr>
      <t>Değişimi</t>
    </r>
  </si>
  <si>
    <r>
      <rPr>
        <sz val="9"/>
        <rFont val="Arial"/>
        <family val="2"/>
        <charset val="162"/>
      </rPr>
      <t xml:space="preserve">Değişim </t>
    </r>
    <r>
      <rPr>
        <b/>
        <sz val="9"/>
        <rFont val="Arial"/>
        <family val="2"/>
        <charset val="162"/>
      </rPr>
      <t xml:space="preserve">
Sırası</t>
    </r>
  </si>
  <si>
    <r>
      <t xml:space="preserve">Elektrik 
</t>
    </r>
    <r>
      <rPr>
        <sz val="14"/>
        <rFont val="Arial"/>
        <family val="2"/>
        <charset val="162"/>
      </rPr>
      <t>Mesken(8 kWh/gün ve altı)</t>
    </r>
  </si>
  <si>
    <r>
      <t xml:space="preserve">Elektrik 
</t>
    </r>
    <r>
      <rPr>
        <sz val="14"/>
        <rFont val="Arial"/>
        <family val="2"/>
        <charset val="162"/>
      </rPr>
      <t>Mesken(8 kWh/gün üstü)</t>
    </r>
  </si>
  <si>
    <r>
      <t xml:space="preserve">(  23 Mayıs 2022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</si>
  <si>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23 Mayıs 2022
</t>
    </r>
    <r>
      <rPr>
        <sz val="12"/>
        <rFont val="Arial"/>
        <family val="2"/>
        <charset val="162"/>
      </rPr>
      <t>Tarihindeki
Birim Fiyat</t>
    </r>
  </si>
  <si>
    <r>
      <t>23 Mayıs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</si>
  <si>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23 Mayıs </t>
    </r>
    <r>
      <rPr>
        <b/>
        <sz val="12"/>
        <rFont val="Arial"/>
        <family val="2"/>
        <charset val="162"/>
      </rPr>
      <t>2022</t>
    </r>
    <r>
      <rPr>
        <sz val="12"/>
        <rFont val="Arial"/>
        <family val="2"/>
        <charset val="162"/>
      </rPr>
      <t xml:space="preserve"> tarihinde</t>
    </r>
  </si>
  <si>
    <r>
      <t xml:space="preserve">23 Mayıs </t>
    </r>
    <r>
      <rPr>
        <b/>
        <sz val="12"/>
        <rFont val="Arial"/>
        <family val="2"/>
        <charset val="162"/>
      </rPr>
      <t>2021</t>
    </r>
    <r>
      <rPr>
        <sz val="12"/>
        <rFont val="Arial"/>
        <family val="2"/>
        <charset val="162"/>
      </rPr>
      <t xml:space="preserve"> tarihinde</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</si>
  <si>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23 Mayıs 2022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</si>
  <si>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rPr>
        <b/>
        <sz val="11"/>
        <rFont val="Arial"/>
        <family val="2"/>
        <charset val="162"/>
      </rPr>
      <t>11</t>
    </r>
    <r>
      <rPr>
        <sz val="11"/>
        <rFont val="Arial"/>
        <family val="2"/>
        <charset val="162"/>
      </rPr>
      <t xml:space="preserve">. </t>
    </r>
    <r>
      <rPr>
        <b/>
        <sz val="11"/>
        <rFont val="Arial"/>
        <family val="2"/>
        <charset val="162"/>
      </rPr>
      <t xml:space="preserve">ABD Doları </t>
    </r>
    <r>
      <rPr>
        <sz val="11"/>
        <rFont val="Arial"/>
        <family val="2"/>
        <charset val="162"/>
      </rPr>
      <t xml:space="preserve">ve </t>
    </r>
    <r>
      <rPr>
        <b/>
        <sz val="11"/>
        <rFont val="Arial"/>
        <family val="2"/>
        <charset val="162"/>
      </rPr>
      <t>Avro'</t>
    </r>
    <r>
      <rPr>
        <sz val="11"/>
        <rFont val="Arial"/>
        <family val="2"/>
        <charset val="162"/>
      </rPr>
      <t xml:space="preserve">nun 23 Mayıs 2022 tarihindeki </t>
    </r>
    <r>
      <rPr>
        <b/>
        <sz val="11"/>
        <rFont val="Arial"/>
        <family val="2"/>
        <charset val="162"/>
      </rPr>
      <t>T.C. Merkez Bankası Efektif Satış Fiyatları</t>
    </r>
    <r>
      <rPr>
        <sz val="11"/>
        <rFont val="Arial"/>
        <family val="2"/>
        <charset val="162"/>
      </rPr>
      <t xml:space="preserve"> "https://www.tcmb.gov.tr/kurlar/kurlar_tr.html" adresinden alınmıştır.</t>
    </r>
  </si>
  <si>
    <t>3,356819 x 1000
8250 x 1,07</t>
  </si>
  <si>
    <t>3,16922 x 1000
8250 x 1,07</t>
  </si>
  <si>
    <t>3,083025 x 1000
8250 x 1,07</t>
  </si>
  <si>
    <t>3,541500 x 1000
8250 x 1,07</t>
  </si>
  <si>
    <t>3,361559 x 1000
8250 x 1,07</t>
  </si>
  <si>
    <t>3,268056 x 1000
8250 x 1,07</t>
  </si>
  <si>
    <t>3,429842 x 1000
8250 x 1,07</t>
  </si>
  <si>
    <t>3,715413 x 1000
8250 x 1,07</t>
  </si>
  <si>
    <t xml:space="preserve">3,847617 x 1000
8250 x 1,07 </t>
  </si>
  <si>
    <t>3,204952 x 1000
8250 x 1,07</t>
  </si>
  <si>
    <t xml:space="preserve">3,107148 x 1000
8250 x 1,07 </t>
  </si>
  <si>
    <t xml:space="preserve">3,282526 x 1000
8250 x 1,07 </t>
  </si>
  <si>
    <t xml:space="preserve">3,420162 x 1000
8250 x 1,07 </t>
  </si>
  <si>
    <t>2,712820 x 1000
4750 x 0,65</t>
  </si>
  <si>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23 Mayıs 2022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145 TL/25 kg.torba veya 5800TL/ton'dur. Ancak son dönemde Rusya'dan ithalat yapılamadığından güncel fiyatlar henüz belirlenememektedir.</t>
    </r>
  </si>
  <si>
    <r>
      <t xml:space="preserve">Elektrik 
</t>
    </r>
    <r>
      <rPr>
        <sz val="14"/>
        <rFont val="Arial"/>
        <family val="2"/>
        <charset val="162"/>
      </rPr>
      <t>Ticarethane(30 kWh/gün altı)</t>
    </r>
  </si>
  <si>
    <t>2,054593 x 1000
860 x 0,99</t>
  </si>
  <si>
    <t>2,739458 x 1000
860 x 0,99</t>
  </si>
  <si>
    <t>1,373327 x 1000
860 x 0,99</t>
  </si>
  <si>
    <t>2,059990 x 1000
860 x 0,99</t>
  </si>
  <si>
    <t>26,071006 x 1000
10.256 x 0,84</t>
  </si>
  <si>
    <t>18,240000 x 1000
9.875 x 0,80</t>
  </si>
  <si>
    <t>24,663280 x 1000
11.100 x 1,06</t>
  </si>
  <si>
    <t>2,666667 x 1000
11.000 x 0,90</t>
  </si>
  <si>
    <t xml:space="preserve">12 Mayıs 2021
Tarihindeki 
Birim Fiyatları </t>
  </si>
  <si>
    <t>23 Mayıs 2022
12 Mayıs 2021</t>
  </si>
  <si>
    <r>
      <rPr>
        <b/>
        <sz val="11"/>
        <rFont val="Arial"/>
        <family val="2"/>
        <charset val="162"/>
      </rPr>
      <t>4. Doğalgaz</t>
    </r>
    <r>
      <rPr>
        <sz val="11"/>
        <rFont val="Arial"/>
        <family val="2"/>
      </rPr>
      <t xml:space="preserve"> birim fiyatları 01 Mayıs 2022 tarihinde yayınlanan, 23 Mayıs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fiyatlardır.</t>
    </r>
    <r>
      <rPr>
        <b/>
        <sz val="11"/>
        <rFont val="Arial"/>
        <family val="2"/>
      </rPr>
      <t xml:space="preserve"> </t>
    </r>
  </si>
  <si>
    <r>
      <t>6.</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Nisan 2022 tarihinde yayınlanan, 23 Mayıs 2022 tarihinde geçerli olan </t>
    </r>
    <r>
      <rPr>
        <b/>
        <sz val="11"/>
        <rFont val="Arial"/>
        <family val="2"/>
        <charset val="162"/>
      </rPr>
      <t>EPDK'nın Elektrik Piyasası Tarife Tabloları</t>
    </r>
    <r>
      <rPr>
        <sz val="11"/>
        <rFont val="Arial"/>
        <family val="2"/>
        <charset val="162"/>
      </rPr>
      <t xml:space="preserve">'ndan alınmış </t>
    </r>
    <r>
      <rPr>
        <b/>
        <sz val="11"/>
        <rFont val="Arial"/>
        <family val="2"/>
        <charset val="162"/>
      </rPr>
      <t>TEDAŞ'ın</t>
    </r>
    <r>
      <rPr>
        <sz val="11"/>
        <rFont val="Arial"/>
        <family val="2"/>
        <charset val="162"/>
      </rPr>
      <t xml:space="preserve"> Diğer Tüm Dağıtım Sistemi Kullanıcıları için Dağıtım Şirketinden Enerji Alan Tüketicilere Tek Terimli ve Tek Zamanlı tarifede belirtilen Perakende Tek Zamanlı Enerji Bedellerindeki "Mesken (7 kWh/gün ve altı)" ve "Mesken (7 kWh/gün üstü)" ile "Ticarethane" birim fiyatlarına Belediye Elektrik Tüketim Vergisi (%5) ilave edilmiş, enerji fonsuz ve TRT Paysız fakat %18 KDV'li fiyattır. 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</si>
  <si>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5</t>
    </r>
    <r>
      <rPr>
        <sz val="11"/>
        <rFont val="Arial"/>
        <family val="2"/>
        <charset val="162"/>
      </rPr>
      <t xml:space="preserve">. </t>
    </r>
    <r>
      <rPr>
        <b/>
        <sz val="11"/>
        <rFont val="Arial"/>
        <family val="2"/>
        <charset val="162"/>
      </rPr>
      <t>LPG tüpga</t>
    </r>
    <r>
      <rPr>
        <sz val="11"/>
        <rFont val="Arial"/>
        <family val="2"/>
        <charset val="162"/>
      </rPr>
      <t xml:space="preserve">z ve </t>
    </r>
    <r>
      <rPr>
        <b/>
        <sz val="11"/>
        <rFont val="Arial"/>
        <family val="2"/>
        <charset val="162"/>
      </rPr>
      <t>Dökmegaz</t>
    </r>
    <r>
      <rPr>
        <sz val="11"/>
        <rFont val="Arial"/>
        <family val="2"/>
        <charset val="162"/>
      </rPr>
      <t xml:space="preserve"> fiyatları 17 Mayıs 2022 tarihinde yayınlanan, 23 Mayıs 2022 tarihinde geçerli olan </t>
    </r>
    <r>
      <rPr>
        <b/>
        <sz val="11"/>
        <rFont val="Arial"/>
        <family val="2"/>
        <charset val="162"/>
      </rPr>
      <t xml:space="preserve">AYGAZ </t>
    </r>
    <r>
      <rPr>
        <sz val="11"/>
        <rFont val="Arial"/>
        <family val="2"/>
        <charset val="162"/>
      </rPr>
      <t xml:space="preserve">ve </t>
    </r>
    <r>
      <rPr>
        <b/>
        <sz val="11"/>
        <rFont val="Arial"/>
        <family val="2"/>
        <charset val="162"/>
      </rPr>
      <t>İPRAGAZ</t>
    </r>
    <r>
      <rPr>
        <sz val="11"/>
        <rFont val="Arial"/>
        <family val="2"/>
        <charset val="162"/>
      </rPr>
      <t xml:space="preserve">  fiyat sirkülerlerinden alınmış olan fiyatların ortalamasıdır. Birim fiyatlar belirlenirken işletme maliyetleri gözönüne alınmamıştır. </t>
    </r>
  </si>
  <si>
    <r>
      <rPr>
        <b/>
        <sz val="11"/>
        <rFont val="Arial"/>
        <family val="2"/>
        <charset val="162"/>
      </rPr>
      <t>8</t>
    </r>
    <r>
      <rPr>
        <sz val="11"/>
        <rFont val="Arial"/>
        <family val="2"/>
        <charset val="162"/>
      </rPr>
      <t xml:space="preserve">. </t>
    </r>
    <r>
      <rPr>
        <b/>
        <sz val="11"/>
        <rFont val="Arial"/>
        <family val="2"/>
        <charset val="162"/>
      </rPr>
      <t>Yerli linyit kömürü</t>
    </r>
    <r>
      <rPr>
        <sz val="11"/>
        <rFont val="Arial"/>
        <family val="2"/>
        <charset val="162"/>
      </rPr>
      <t xml:space="preserve"> fiyatları 23 Mayıs 2022 tarihinde geçerli olan, TKİ - ELİ'nin 01 Mayıs 2022 tarihli satış fiyat listesinde yayınlanan,  Isınma Amaçlı (Torbalanmış)  </t>
    </r>
    <r>
      <rPr>
        <b/>
        <sz val="11"/>
        <rFont val="Arial"/>
        <family val="2"/>
        <charset val="162"/>
      </rPr>
      <t>İstanbul Bayi Depo Satış Fiyatı</t>
    </r>
    <r>
      <rPr>
        <sz val="11"/>
        <rFont val="Arial"/>
        <family val="2"/>
        <charset val="162"/>
      </rPr>
      <t xml:space="preserve"> +18 mm Yıkanmış Fındık - Torba fiyatı 1.534 TL/ton (KDV Hariç-nakliye bedeli dahil)dir. Bu kömürün alt ısıl değeri ise ELİ Laboratuvar Şube Müdürlüğü'nün Kümülatif Ağırlıklı Komple Analiz Değerleri tablosuna göre 4.750 kcal/kg olarak belirtilmektedir.</t>
    </r>
  </si>
</sst>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31">
    <font>
      <sz val="10"/>
      <name val="Arial"/>
      <charset val="162"/>
    </font>
    <font>
      <sz val="11"/>
      <color theme="1"/>
      <name val="Calibri"/>
      <family val="2"/>
      <charset val="162"/>
      <scheme val="minor"/>
    </font>
    <font>
      <sz val="11"/>
      <color theme="1"/>
      <name val="Calibri"/>
      <family val="2"/>
      <charset val="162"/>
      <scheme val="minor"/>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vertAlign val="superscript"/>
      <sz val="11"/>
      <name val="Arial"/>
      <family val="2"/>
      <charset val="162"/>
    </font>
    <font>
      <b/>
      <sz val="16"/>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sz val="12"/>
      <name val="Arial"/>
      <family val="2"/>
    </font>
    <font>
      <vertAlign val="superscript"/>
      <sz val="12"/>
      <name val="Arial"/>
      <family val="2"/>
      <charset val="162"/>
    </font>
    <font>
      <b/>
      <sz val="12"/>
      <name val="Arial"/>
      <family val="2"/>
    </font>
    <font>
      <sz val="13.5"/>
      <name val="Arial"/>
      <family val="2"/>
    </font>
    <font>
      <sz val="11"/>
      <name val="Arial"/>
      <family val="2"/>
    </font>
    <font>
      <b/>
      <sz val="16"/>
      <name val="Arial"/>
      <family val="2"/>
    </font>
    <font>
      <vertAlign val="superscript"/>
      <sz val="11"/>
      <name val="Arial"/>
      <family val="2"/>
    </font>
    <font>
      <b/>
      <sz val="11"/>
      <name val="Arial"/>
      <family val="2"/>
    </font>
    <font>
      <sz val="9"/>
      <name val="Arial"/>
      <family val="2"/>
      <charset val="162"/>
    </font>
    <font>
      <b/>
      <sz val="9"/>
      <name val="Arial"/>
      <family val="2"/>
      <charset val="162"/>
    </font>
    <font>
      <b/>
      <sz val="13.5"/>
      <name val="Arial"/>
      <family val="2"/>
      <charset val="162"/>
    </font>
  </fonts>
  <fills count="23">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19FF81"/>
        <bgColor indexed="64"/>
      </patternFill>
    </fill>
    <fill>
      <patternFill patternType="solid">
        <fgColor rgb="FF8BFFBF"/>
        <bgColor indexed="64"/>
      </patternFill>
    </fill>
    <fill>
      <patternFill patternType="solid">
        <fgColor rgb="FF9BE5FF"/>
        <bgColor indexed="64"/>
      </patternFill>
    </fill>
    <fill>
      <patternFill patternType="solid">
        <fgColor rgb="FFC9F1FF"/>
        <bgColor indexed="64"/>
      </patternFill>
    </fill>
    <fill>
      <patternFill patternType="solid">
        <fgColor theme="9" tint="0.59999389629810485"/>
        <bgColor indexed="64"/>
      </patternFill>
    </fill>
    <fill>
      <patternFill patternType="solid">
        <fgColor rgb="FFCDDEF3"/>
        <bgColor indexed="64"/>
      </patternFill>
    </fill>
    <fill>
      <patternFill patternType="solid">
        <fgColor rgb="FFFFFFA7"/>
        <bgColor indexed="64"/>
      </patternFill>
    </fill>
    <fill>
      <patternFill patternType="solid">
        <fgColor rgb="FFFFFF89"/>
        <bgColor indexed="64"/>
      </patternFill>
    </fill>
    <fill>
      <patternFill patternType="solid">
        <fgColor rgb="FFFFFF65"/>
        <bgColor indexed="64"/>
      </patternFill>
    </fill>
    <fill>
      <patternFill patternType="solid">
        <fgColor theme="0"/>
        <bgColor indexed="64"/>
      </patternFill>
    </fill>
    <fill>
      <patternFill patternType="solid">
        <fgColor rgb="FFFFFA2F"/>
        <bgColor indexed="64"/>
      </patternFill>
    </fill>
    <fill>
      <patternFill patternType="solid">
        <fgColor rgb="FFFFFB61"/>
        <bgColor indexed="64"/>
      </patternFill>
    </fill>
    <fill>
      <patternFill patternType="solid">
        <fgColor rgb="FFFDB1F4"/>
        <bgColor indexed="64"/>
      </patternFill>
    </fill>
    <fill>
      <patternFill patternType="solid">
        <fgColor rgb="FFFC8CEF"/>
        <bgColor indexed="64"/>
      </patternFill>
    </fill>
    <fill>
      <patternFill patternType="solid">
        <fgColor rgb="FFFB69EA"/>
        <bgColor indexed="64"/>
      </patternFill>
    </fill>
    <fill>
      <patternFill patternType="solid">
        <fgColor rgb="FFFA34E2"/>
        <bgColor indexed="64"/>
      </patternFill>
    </fill>
  </fills>
  <borders count="82">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7">
    <xf numFmtId="0" fontId="0" fillId="0" borderId="0"/>
    <xf numFmtId="0" fontId="2" fillId="0" borderId="0"/>
    <xf numFmtId="0" fontId="13" fillId="0" borderId="0"/>
    <xf numFmtId="0" fontId="1" fillId="0" borderId="0"/>
    <xf numFmtId="0" fontId="1" fillId="0" borderId="0"/>
    <xf numFmtId="0" fontId="1" fillId="0" borderId="0"/>
    <xf numFmtId="0" fontId="1" fillId="0" borderId="0"/>
  </cellStyleXfs>
  <cellXfs count="316">
    <xf numFmtId="0" fontId="0" fillId="0" borderId="0" xfId="0"/>
    <xf numFmtId="0" fontId="13" fillId="0" borderId="0" xfId="0" applyFont="1" applyFill="1"/>
    <xf numFmtId="0" fontId="8" fillId="0" borderId="0" xfId="0" applyFont="1" applyFill="1"/>
    <xf numFmtId="164" fontId="13" fillId="0" borderId="0" xfId="0" applyNumberFormat="1" applyFont="1" applyFill="1" applyAlignment="1">
      <alignment horizontal="center"/>
    </xf>
    <xf numFmtId="0" fontId="13" fillId="0" borderId="0" xfId="0" applyFont="1" applyFill="1" applyBorder="1" applyAlignment="1">
      <alignment horizontal="left"/>
    </xf>
    <xf numFmtId="166" fontId="13" fillId="0" borderId="0" xfId="0" applyNumberFormat="1" applyFont="1" applyFill="1"/>
    <xf numFmtId="0" fontId="13" fillId="0" borderId="0" xfId="0" applyFont="1" applyFill="1" applyAlignment="1">
      <alignment horizontal="center"/>
    </xf>
    <xf numFmtId="0" fontId="17" fillId="0" borderId="0" xfId="0" applyFont="1" applyFill="1"/>
    <xf numFmtId="0" fontId="17" fillId="0" borderId="0" xfId="0" applyFont="1" applyFill="1" applyAlignment="1">
      <alignment horizontal="left"/>
    </xf>
    <xf numFmtId="0" fontId="16" fillId="0" borderId="0" xfId="0" applyFont="1" applyFill="1"/>
    <xf numFmtId="0" fontId="23" fillId="0" borderId="0" xfId="0" applyFont="1" applyFill="1"/>
    <xf numFmtId="0" fontId="23" fillId="8" borderId="66" xfId="0" applyFont="1" applyFill="1" applyBorder="1" applyAlignment="1">
      <alignment horizontal="center" vertical="center"/>
    </xf>
    <xf numFmtId="167" fontId="10" fillId="8" borderId="9" xfId="0" applyNumberFormat="1" applyFont="1" applyFill="1" applyBorder="1" applyAlignment="1">
      <alignment horizontal="center" vertical="center"/>
    </xf>
    <xf numFmtId="0" fontId="17" fillId="0" borderId="0" xfId="0" applyFont="1" applyFill="1" applyAlignment="1">
      <alignment horizontal="left" vertical="center"/>
    </xf>
    <xf numFmtId="0" fontId="23" fillId="9" borderId="66" xfId="0" applyFont="1" applyFill="1" applyBorder="1" applyAlignment="1">
      <alignment horizontal="center" vertical="center"/>
    </xf>
    <xf numFmtId="0" fontId="4" fillId="9" borderId="7"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4" xfId="0" applyFont="1" applyFill="1" applyBorder="1" applyAlignment="1">
      <alignment vertical="center" wrapText="1"/>
    </xf>
    <xf numFmtId="9" fontId="8" fillId="9" borderId="9" xfId="0" applyNumberFormat="1" applyFont="1" applyFill="1" applyBorder="1" applyAlignment="1">
      <alignment horizontal="center" vertical="center"/>
    </xf>
    <xf numFmtId="0" fontId="6" fillId="9" borderId="6" xfId="0" applyFont="1" applyFill="1" applyBorder="1" applyAlignment="1">
      <alignment horizontal="center" vertical="center" wrapText="1"/>
    </xf>
    <xf numFmtId="167" fontId="10" fillId="9" borderId="12" xfId="0" applyNumberFormat="1" applyFont="1" applyFill="1" applyBorder="1" applyAlignment="1">
      <alignment horizontal="center" vertical="center"/>
    </xf>
    <xf numFmtId="0" fontId="6" fillId="9" borderId="5" xfId="0" applyFont="1" applyFill="1" applyBorder="1" applyAlignment="1">
      <alignment vertical="center" wrapText="1"/>
    </xf>
    <xf numFmtId="0" fontId="23" fillId="10" borderId="65" xfId="0" applyFont="1" applyFill="1" applyBorder="1" applyAlignment="1">
      <alignment horizontal="center" vertical="center"/>
    </xf>
    <xf numFmtId="0" fontId="3" fillId="10" borderId="10"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0" borderId="13" xfId="0" applyFont="1" applyFill="1" applyBorder="1" applyAlignment="1">
      <alignment horizontal="center" vertical="center" wrapText="1"/>
    </xf>
    <xf numFmtId="3" fontId="8" fillId="10" borderId="4" xfId="0" applyNumberFormat="1" applyFont="1" applyFill="1" applyBorder="1" applyAlignment="1">
      <alignment vertical="center" wrapText="1"/>
    </xf>
    <xf numFmtId="9" fontId="8" fillId="10" borderId="9" xfId="0" applyNumberFormat="1" applyFont="1" applyFill="1" applyBorder="1" applyAlignment="1">
      <alignment horizontal="center" vertical="center"/>
    </xf>
    <xf numFmtId="0" fontId="6" fillId="10" borderId="6" xfId="0" applyFont="1" applyFill="1" applyBorder="1" applyAlignment="1">
      <alignment horizontal="center" vertical="center" wrapText="1"/>
    </xf>
    <xf numFmtId="167" fontId="10" fillId="10" borderId="9" xfId="0" applyNumberFormat="1" applyFont="1" applyFill="1" applyBorder="1" applyAlignment="1">
      <alignment horizontal="center" vertical="center"/>
    </xf>
    <xf numFmtId="3" fontId="6" fillId="10" borderId="5" xfId="0" applyNumberFormat="1" applyFont="1" applyFill="1" applyBorder="1" applyAlignment="1">
      <alignment vertical="center" wrapText="1"/>
    </xf>
    <xf numFmtId="0" fontId="6" fillId="8" borderId="4" xfId="0" applyFont="1" applyFill="1" applyBorder="1" applyAlignment="1">
      <alignment vertical="center" wrapText="1"/>
    </xf>
    <xf numFmtId="0" fontId="23" fillId="13" borderId="65" xfId="0" applyFont="1" applyFill="1" applyBorder="1" applyAlignment="1">
      <alignment horizontal="center" vertical="center"/>
    </xf>
    <xf numFmtId="0" fontId="22" fillId="13" borderId="11" xfId="0" applyFont="1" applyFill="1" applyBorder="1" applyAlignment="1">
      <alignment horizontal="center" vertical="center" wrapText="1"/>
    </xf>
    <xf numFmtId="0" fontId="20" fillId="13" borderId="65" xfId="0" applyFont="1" applyFill="1" applyBorder="1" applyAlignment="1">
      <alignment horizontal="center" vertical="center" wrapText="1"/>
    </xf>
    <xf numFmtId="0" fontId="23" fillId="13" borderId="59" xfId="0" applyFont="1" applyFill="1" applyBorder="1" applyAlignment="1">
      <alignment horizontal="center" vertical="center" wrapText="1"/>
    </xf>
    <xf numFmtId="3" fontId="5" fillId="13" borderId="5" xfId="0" applyNumberFormat="1" applyFont="1" applyFill="1" applyBorder="1" applyAlignment="1">
      <alignment vertical="center" wrapText="1"/>
    </xf>
    <xf numFmtId="9" fontId="23" fillId="13" borderId="12" xfId="0" applyNumberFormat="1" applyFont="1" applyFill="1" applyBorder="1" applyAlignment="1">
      <alignment horizontal="center" vertical="center"/>
    </xf>
    <xf numFmtId="0" fontId="24" fillId="13" borderId="8" xfId="0" applyFont="1" applyFill="1" applyBorder="1" applyAlignment="1">
      <alignment horizontal="center" vertical="center" wrapText="1"/>
    </xf>
    <xf numFmtId="167" fontId="25" fillId="13" borderId="12" xfId="0" applyNumberFormat="1" applyFont="1" applyFill="1" applyBorder="1" applyAlignment="1">
      <alignment horizontal="center" vertical="center"/>
    </xf>
    <xf numFmtId="166" fontId="24" fillId="13" borderId="5" xfId="0" applyNumberFormat="1" applyFont="1" applyFill="1" applyBorder="1" applyAlignment="1">
      <alignment vertical="center" wrapText="1"/>
    </xf>
    <xf numFmtId="168" fontId="10" fillId="13" borderId="10" xfId="0" applyNumberFormat="1" applyFont="1" applyFill="1" applyBorder="1" applyAlignment="1">
      <alignment horizontal="right" vertical="center"/>
    </xf>
    <xf numFmtId="168" fontId="10" fillId="10" borderId="10" xfId="0" applyNumberFormat="1" applyFont="1" applyFill="1" applyBorder="1" applyAlignment="1">
      <alignment horizontal="right" vertical="center"/>
    </xf>
    <xf numFmtId="168" fontId="10" fillId="9" borderId="7" xfId="0" applyNumberFormat="1" applyFont="1" applyFill="1" applyBorder="1" applyAlignment="1">
      <alignment horizontal="right" vertical="center"/>
    </xf>
    <xf numFmtId="168" fontId="10" fillId="8" borderId="7" xfId="0" applyNumberFormat="1" applyFont="1" applyFill="1" applyBorder="1" applyAlignment="1">
      <alignment horizontal="right" vertical="center"/>
    </xf>
    <xf numFmtId="0" fontId="4" fillId="8" borderId="7"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8" fillId="8" borderId="4" xfId="0" applyFont="1" applyFill="1" applyBorder="1" applyAlignment="1">
      <alignment vertical="center" wrapText="1"/>
    </xf>
    <xf numFmtId="9" fontId="8" fillId="8" borderId="9" xfId="0" applyNumberFormat="1" applyFont="1" applyFill="1" applyBorder="1" applyAlignment="1">
      <alignment horizontal="center" vertical="center"/>
    </xf>
    <xf numFmtId="0" fontId="6" fillId="8" borderId="6" xfId="0" applyFont="1" applyFill="1" applyBorder="1" applyAlignment="1">
      <alignment horizontal="center" vertical="center" wrapText="1"/>
    </xf>
    <xf numFmtId="0" fontId="23" fillId="11" borderId="65" xfId="0" applyFont="1" applyFill="1" applyBorder="1" applyAlignment="1">
      <alignment horizontal="center" vertical="center"/>
    </xf>
    <xf numFmtId="0" fontId="6" fillId="11" borderId="5" xfId="0" applyFont="1" applyFill="1" applyBorder="1" applyAlignment="1">
      <alignment vertical="center" wrapText="1"/>
    </xf>
    <xf numFmtId="168" fontId="10" fillId="11" borderId="10" xfId="0" applyNumberFormat="1" applyFont="1" applyFill="1" applyBorder="1" applyAlignment="1">
      <alignment horizontal="right" vertical="center"/>
    </xf>
    <xf numFmtId="0" fontId="23" fillId="6" borderId="65" xfId="0" applyFont="1" applyFill="1" applyBorder="1" applyAlignment="1">
      <alignment horizontal="center" vertical="center"/>
    </xf>
    <xf numFmtId="0" fontId="6" fillId="6" borderId="5" xfId="0" applyFont="1" applyFill="1" applyBorder="1" applyAlignment="1">
      <alignment vertical="center" wrapText="1"/>
    </xf>
    <xf numFmtId="168" fontId="10" fillId="6" borderId="10" xfId="0" applyNumberFormat="1" applyFont="1" applyFill="1" applyBorder="1" applyAlignment="1">
      <alignment horizontal="right" vertical="center"/>
    </xf>
    <xf numFmtId="0" fontId="23" fillId="7" borderId="75" xfId="0" applyFont="1" applyFill="1" applyBorder="1" applyAlignment="1">
      <alignment horizontal="center" vertical="center"/>
    </xf>
    <xf numFmtId="0" fontId="4" fillId="7" borderId="61" xfId="0" applyFont="1" applyFill="1" applyBorder="1" applyAlignment="1">
      <alignment horizontal="center" vertical="center" wrapText="1"/>
    </xf>
    <xf numFmtId="0" fontId="8" fillId="7" borderId="62" xfId="0" applyFont="1" applyFill="1" applyBorder="1" applyAlignment="1">
      <alignment horizontal="center" vertical="center" wrapText="1"/>
    </xf>
    <xf numFmtId="0" fontId="8" fillId="7" borderId="63" xfId="0" applyFont="1" applyFill="1" applyBorder="1" applyAlignment="1">
      <alignment horizontal="center" vertical="center" wrapText="1"/>
    </xf>
    <xf numFmtId="0" fontId="8" fillId="7" borderId="63" xfId="0" applyFont="1" applyFill="1" applyBorder="1" applyAlignment="1">
      <alignment vertical="center" wrapText="1"/>
    </xf>
    <xf numFmtId="9" fontId="8" fillId="7" borderId="64" xfId="0" applyNumberFormat="1" applyFont="1" applyFill="1" applyBorder="1" applyAlignment="1">
      <alignment horizontal="center" vertical="center"/>
    </xf>
    <xf numFmtId="0" fontId="6" fillId="7" borderId="60" xfId="0" applyFont="1" applyFill="1" applyBorder="1" applyAlignment="1">
      <alignment horizontal="center" vertical="center" wrapText="1"/>
    </xf>
    <xf numFmtId="167" fontId="10" fillId="7" borderId="64" xfId="0" applyNumberFormat="1" applyFont="1" applyFill="1" applyBorder="1" applyAlignment="1">
      <alignment horizontal="center" vertical="center"/>
    </xf>
    <xf numFmtId="0" fontId="6" fillId="7" borderId="63" xfId="0" applyFont="1" applyFill="1" applyBorder="1" applyAlignment="1">
      <alignment vertical="center" wrapText="1"/>
    </xf>
    <xf numFmtId="168" fontId="10" fillId="7" borderId="61" xfId="0" applyNumberFormat="1" applyFont="1" applyFill="1" applyBorder="1" applyAlignment="1">
      <alignment horizontal="right" vertical="center"/>
    </xf>
    <xf numFmtId="0" fontId="5" fillId="13" borderId="11" xfId="0" applyFont="1" applyFill="1" applyBorder="1" applyAlignment="1">
      <alignment horizontal="center" vertical="center" wrapText="1"/>
    </xf>
    <xf numFmtId="0" fontId="23" fillId="14" borderId="66" xfId="0" applyFont="1" applyFill="1" applyBorder="1" applyAlignment="1">
      <alignment horizontal="center" vertical="center"/>
    </xf>
    <xf numFmtId="0" fontId="3" fillId="14" borderId="11" xfId="0" applyFont="1" applyFill="1" applyBorder="1" applyAlignment="1">
      <alignment horizontal="center" vertical="center" wrapText="1"/>
    </xf>
    <xf numFmtId="0" fontId="20" fillId="14" borderId="65" xfId="0" applyFont="1" applyFill="1" applyBorder="1" applyAlignment="1">
      <alignment horizontal="center" vertical="center" wrapText="1"/>
    </xf>
    <xf numFmtId="0" fontId="23" fillId="14" borderId="59" xfId="0" applyFont="1" applyFill="1" applyBorder="1" applyAlignment="1">
      <alignment horizontal="center" vertical="center" wrapText="1"/>
    </xf>
    <xf numFmtId="3" fontId="5" fillId="14" borderId="5" xfId="0" applyNumberFormat="1" applyFont="1" applyFill="1" applyBorder="1" applyAlignment="1">
      <alignment vertical="center" wrapText="1"/>
    </xf>
    <xf numFmtId="9" fontId="23" fillId="14" borderId="12" xfId="0" applyNumberFormat="1" applyFont="1" applyFill="1" applyBorder="1" applyAlignment="1">
      <alignment horizontal="center" vertical="center"/>
    </xf>
    <xf numFmtId="0" fontId="24" fillId="14" borderId="8" xfId="0" applyFont="1" applyFill="1" applyBorder="1" applyAlignment="1">
      <alignment horizontal="center" vertical="center" wrapText="1"/>
    </xf>
    <xf numFmtId="167" fontId="25" fillId="14" borderId="12" xfId="0" applyNumberFormat="1" applyFont="1" applyFill="1" applyBorder="1" applyAlignment="1">
      <alignment horizontal="center" vertical="center"/>
    </xf>
    <xf numFmtId="166" fontId="24" fillId="14" borderId="5" xfId="0" applyNumberFormat="1" applyFont="1" applyFill="1" applyBorder="1" applyAlignment="1">
      <alignment vertical="center" wrapText="1"/>
    </xf>
    <xf numFmtId="168" fontId="10" fillId="14" borderId="10" xfId="0" applyNumberFormat="1" applyFont="1" applyFill="1" applyBorder="1" applyAlignment="1">
      <alignment horizontal="right" vertical="center"/>
    </xf>
    <xf numFmtId="0" fontId="23" fillId="14" borderId="65" xfId="0" applyFont="1" applyFill="1" applyBorder="1" applyAlignment="1">
      <alignment horizontal="center" vertical="center"/>
    </xf>
    <xf numFmtId="0" fontId="5" fillId="14" borderId="11" xfId="0" applyFont="1" applyFill="1" applyBorder="1" applyAlignment="1">
      <alignment horizontal="center" vertical="center" wrapText="1"/>
    </xf>
    <xf numFmtId="0" fontId="23" fillId="15" borderId="65" xfId="0" applyFont="1" applyFill="1" applyBorder="1" applyAlignment="1">
      <alignment horizontal="center" vertical="center"/>
    </xf>
    <xf numFmtId="0" fontId="3" fillId="15" borderId="11" xfId="0" applyFont="1" applyFill="1" applyBorder="1" applyAlignment="1">
      <alignment horizontal="center" vertical="center" wrapText="1"/>
    </xf>
    <xf numFmtId="0" fontId="20" fillId="15" borderId="65" xfId="0" applyFont="1" applyFill="1" applyBorder="1" applyAlignment="1">
      <alignment horizontal="center" vertical="center" wrapText="1"/>
    </xf>
    <xf numFmtId="0" fontId="23" fillId="15" borderId="59" xfId="0" applyFont="1" applyFill="1" applyBorder="1" applyAlignment="1">
      <alignment horizontal="center" vertical="center" wrapText="1"/>
    </xf>
    <xf numFmtId="3" fontId="5" fillId="15" borderId="5" xfId="0" applyNumberFormat="1" applyFont="1" applyFill="1" applyBorder="1" applyAlignment="1">
      <alignment vertical="center" wrapText="1"/>
    </xf>
    <xf numFmtId="9" fontId="23" fillId="15" borderId="12" xfId="0" applyNumberFormat="1" applyFont="1" applyFill="1" applyBorder="1" applyAlignment="1">
      <alignment horizontal="center" vertical="center"/>
    </xf>
    <xf numFmtId="0" fontId="24" fillId="15" borderId="8" xfId="0" applyFont="1" applyFill="1" applyBorder="1" applyAlignment="1">
      <alignment horizontal="center" vertical="center" wrapText="1"/>
    </xf>
    <xf numFmtId="167" fontId="25" fillId="15" borderId="12" xfId="0" applyNumberFormat="1" applyFont="1" applyFill="1" applyBorder="1" applyAlignment="1">
      <alignment horizontal="center" vertical="center"/>
    </xf>
    <xf numFmtId="166" fontId="24" fillId="15" borderId="5" xfId="0" applyNumberFormat="1" applyFont="1" applyFill="1" applyBorder="1" applyAlignment="1">
      <alignment vertical="center" wrapText="1"/>
    </xf>
    <xf numFmtId="168" fontId="10" fillId="15" borderId="10" xfId="0" applyNumberFormat="1" applyFont="1" applyFill="1" applyBorder="1" applyAlignment="1">
      <alignment horizontal="right" vertical="center"/>
    </xf>
    <xf numFmtId="0" fontId="4" fillId="11" borderId="10" xfId="0" applyFont="1" applyFill="1" applyBorder="1" applyAlignment="1">
      <alignment horizontal="center" vertical="center" wrapText="1"/>
    </xf>
    <xf numFmtId="0" fontId="5" fillId="11" borderId="3" xfId="0" applyFont="1" applyFill="1" applyBorder="1" applyAlignment="1">
      <alignment horizontal="center" vertical="center" wrapText="1"/>
    </xf>
    <xf numFmtId="0" fontId="8" fillId="11" borderId="5" xfId="0" applyFont="1" applyFill="1" applyBorder="1" applyAlignment="1">
      <alignment horizontal="center" vertical="center" wrapText="1"/>
    </xf>
    <xf numFmtId="0" fontId="8" fillId="11" borderId="5" xfId="0" applyFont="1" applyFill="1" applyBorder="1" applyAlignment="1">
      <alignment vertical="center" wrapText="1"/>
    </xf>
    <xf numFmtId="9" fontId="8" fillId="11" borderId="12" xfId="0" applyNumberFormat="1" applyFont="1" applyFill="1" applyBorder="1" applyAlignment="1">
      <alignment horizontal="center" vertical="center"/>
    </xf>
    <xf numFmtId="0" fontId="6" fillId="11" borderId="8" xfId="0" applyFont="1" applyFill="1" applyBorder="1" applyAlignment="1">
      <alignment horizontal="center" vertical="center" wrapText="1"/>
    </xf>
    <xf numFmtId="167" fontId="10" fillId="11" borderId="9" xfId="0" applyNumberFormat="1" applyFont="1" applyFill="1" applyBorder="1" applyAlignment="1">
      <alignment horizontal="center" vertical="center"/>
    </xf>
    <xf numFmtId="0" fontId="4" fillId="6" borderId="61" xfId="0" applyFont="1" applyFill="1" applyBorder="1" applyAlignment="1">
      <alignment horizontal="center" vertical="center" wrapText="1"/>
    </xf>
    <xf numFmtId="0" fontId="5" fillId="6" borderId="62" xfId="0" applyFont="1" applyFill="1" applyBorder="1" applyAlignment="1">
      <alignment horizontal="center" vertical="center" wrapText="1"/>
    </xf>
    <xf numFmtId="0" fontId="8" fillId="6" borderId="63" xfId="0" applyFont="1" applyFill="1" applyBorder="1" applyAlignment="1">
      <alignment horizontal="center" vertical="center" wrapText="1"/>
    </xf>
    <xf numFmtId="0" fontId="8" fillId="6" borderId="63" xfId="0" applyFont="1" applyFill="1" applyBorder="1" applyAlignment="1">
      <alignment vertical="center" wrapText="1"/>
    </xf>
    <xf numFmtId="9" fontId="8" fillId="6" borderId="64" xfId="0" applyNumberFormat="1" applyFont="1" applyFill="1" applyBorder="1" applyAlignment="1">
      <alignment horizontal="center" vertical="center"/>
    </xf>
    <xf numFmtId="0" fontId="6" fillId="6" borderId="60" xfId="0" applyFont="1" applyFill="1" applyBorder="1" applyAlignment="1">
      <alignment horizontal="center" vertical="center" wrapText="1"/>
    </xf>
    <xf numFmtId="167" fontId="10" fillId="6" borderId="12" xfId="0" applyNumberFormat="1" applyFont="1" applyFill="1" applyBorder="1" applyAlignment="1">
      <alignment horizontal="center" vertical="center"/>
    </xf>
    <xf numFmtId="0" fontId="23" fillId="17" borderId="65" xfId="0" applyFont="1" applyFill="1" applyBorder="1" applyAlignment="1">
      <alignment horizontal="center" vertical="center"/>
    </xf>
    <xf numFmtId="0" fontId="22" fillId="17" borderId="11" xfId="0" applyFont="1" applyFill="1" applyBorder="1" applyAlignment="1">
      <alignment horizontal="center" vertical="center" wrapText="1"/>
    </xf>
    <xf numFmtId="0" fontId="20" fillId="17" borderId="65" xfId="0" applyFont="1" applyFill="1" applyBorder="1" applyAlignment="1">
      <alignment horizontal="center" vertical="center" wrapText="1"/>
    </xf>
    <xf numFmtId="0" fontId="23" fillId="17" borderId="59" xfId="0" applyFont="1" applyFill="1" applyBorder="1" applyAlignment="1">
      <alignment horizontal="center" vertical="center" wrapText="1"/>
    </xf>
    <xf numFmtId="3" fontId="5" fillId="17" borderId="5" xfId="0" applyNumberFormat="1" applyFont="1" applyFill="1" applyBorder="1" applyAlignment="1">
      <alignment vertical="center" wrapText="1"/>
    </xf>
    <xf numFmtId="9" fontId="23" fillId="17" borderId="12" xfId="0" applyNumberFormat="1" applyFont="1" applyFill="1" applyBorder="1" applyAlignment="1">
      <alignment horizontal="center" vertical="center"/>
    </xf>
    <xf numFmtId="0" fontId="24" fillId="17" borderId="8" xfId="0" applyFont="1" applyFill="1" applyBorder="1" applyAlignment="1">
      <alignment horizontal="center" vertical="center" wrapText="1"/>
    </xf>
    <xf numFmtId="167" fontId="25" fillId="17" borderId="12" xfId="0" applyNumberFormat="1" applyFont="1" applyFill="1" applyBorder="1" applyAlignment="1">
      <alignment horizontal="center" vertical="center"/>
    </xf>
    <xf numFmtId="166" fontId="24" fillId="17" borderId="5" xfId="0" applyNumberFormat="1" applyFont="1" applyFill="1" applyBorder="1" applyAlignment="1">
      <alignment vertical="center" wrapText="1"/>
    </xf>
    <xf numFmtId="168" fontId="10" fillId="17" borderId="10" xfId="0" applyNumberFormat="1" applyFont="1" applyFill="1" applyBorder="1" applyAlignment="1">
      <alignment horizontal="right" vertical="center"/>
    </xf>
    <xf numFmtId="0" fontId="3" fillId="17" borderId="11" xfId="0" applyFont="1" applyFill="1" applyBorder="1" applyAlignment="1">
      <alignment horizontal="center" vertical="center" wrapText="1"/>
    </xf>
    <xf numFmtId="0" fontId="23" fillId="18" borderId="65" xfId="0" applyFont="1" applyFill="1" applyBorder="1" applyAlignment="1">
      <alignment horizontal="center" vertical="center"/>
    </xf>
    <xf numFmtId="0" fontId="22" fillId="18" borderId="11" xfId="0" applyFont="1" applyFill="1" applyBorder="1" applyAlignment="1">
      <alignment horizontal="center" vertical="center" wrapText="1"/>
    </xf>
    <xf numFmtId="0" fontId="20" fillId="18" borderId="65" xfId="0" applyFont="1" applyFill="1" applyBorder="1" applyAlignment="1">
      <alignment horizontal="center" vertical="center" wrapText="1"/>
    </xf>
    <xf numFmtId="0" fontId="23" fillId="18" borderId="59" xfId="0" applyFont="1" applyFill="1" applyBorder="1" applyAlignment="1">
      <alignment horizontal="center" vertical="center" wrapText="1"/>
    </xf>
    <xf numFmtId="3" fontId="5" fillId="18" borderId="5" xfId="0" applyNumberFormat="1" applyFont="1" applyFill="1" applyBorder="1" applyAlignment="1">
      <alignment vertical="center" wrapText="1"/>
    </xf>
    <xf numFmtId="9" fontId="23" fillId="18" borderId="12" xfId="0" applyNumberFormat="1" applyFont="1" applyFill="1" applyBorder="1" applyAlignment="1">
      <alignment horizontal="center" vertical="center"/>
    </xf>
    <xf numFmtId="0" fontId="24" fillId="18" borderId="8" xfId="0" applyFont="1" applyFill="1" applyBorder="1" applyAlignment="1">
      <alignment horizontal="center" vertical="center" wrapText="1"/>
    </xf>
    <xf numFmtId="167" fontId="25" fillId="18" borderId="12" xfId="0" applyNumberFormat="1" applyFont="1" applyFill="1" applyBorder="1" applyAlignment="1">
      <alignment horizontal="center" vertical="center"/>
    </xf>
    <xf numFmtId="166" fontId="24" fillId="18" borderId="5" xfId="0" applyNumberFormat="1" applyFont="1" applyFill="1" applyBorder="1" applyAlignment="1">
      <alignment vertical="center" wrapText="1"/>
    </xf>
    <xf numFmtId="168" fontId="10" fillId="18" borderId="10" xfId="0" applyNumberFormat="1" applyFont="1" applyFill="1" applyBorder="1" applyAlignment="1">
      <alignment horizontal="right" vertical="center"/>
    </xf>
    <xf numFmtId="0" fontId="3" fillId="18" borderId="11" xfId="0" applyFont="1" applyFill="1" applyBorder="1" applyAlignment="1">
      <alignment horizontal="center" vertical="center" wrapText="1"/>
    </xf>
    <xf numFmtId="0" fontId="23" fillId="19" borderId="65" xfId="0" applyFont="1" applyFill="1" applyBorder="1" applyAlignment="1">
      <alignment horizontal="center" vertical="center"/>
    </xf>
    <xf numFmtId="0" fontId="4" fillId="19" borderId="10" xfId="0" applyFont="1" applyFill="1" applyBorder="1" applyAlignment="1">
      <alignment horizontal="center" vertical="center" wrapText="1"/>
    </xf>
    <xf numFmtId="0" fontId="8" fillId="19" borderId="3" xfId="0" applyFont="1" applyFill="1" applyBorder="1" applyAlignment="1">
      <alignment horizontal="center" vertical="center" wrapText="1"/>
    </xf>
    <xf numFmtId="0" fontId="8" fillId="19" borderId="5" xfId="0" applyFont="1" applyFill="1" applyBorder="1" applyAlignment="1">
      <alignment horizontal="center" vertical="center" wrapText="1"/>
    </xf>
    <xf numFmtId="0" fontId="8" fillId="19" borderId="5" xfId="0" applyFont="1" applyFill="1" applyBorder="1" applyAlignment="1">
      <alignment vertical="center" wrapText="1"/>
    </xf>
    <xf numFmtId="9" fontId="8" fillId="19" borderId="12" xfId="0" applyNumberFormat="1" applyFont="1" applyFill="1" applyBorder="1" applyAlignment="1">
      <alignment horizontal="center" vertical="center"/>
    </xf>
    <xf numFmtId="0" fontId="6" fillId="19" borderId="8" xfId="0" applyFont="1" applyFill="1" applyBorder="1" applyAlignment="1">
      <alignment horizontal="center" vertical="center" wrapText="1"/>
    </xf>
    <xf numFmtId="167" fontId="10" fillId="19" borderId="12" xfId="0" applyNumberFormat="1" applyFont="1" applyFill="1" applyBorder="1" applyAlignment="1">
      <alignment horizontal="center" vertical="center"/>
    </xf>
    <xf numFmtId="0" fontId="6" fillId="19" borderId="5" xfId="0" applyFont="1" applyFill="1" applyBorder="1" applyAlignment="1">
      <alignment vertical="center" wrapText="1"/>
    </xf>
    <xf numFmtId="168" fontId="10" fillId="19" borderId="10" xfId="0" applyNumberFormat="1" applyFont="1" applyFill="1" applyBorder="1" applyAlignment="1">
      <alignment horizontal="right" vertical="center"/>
    </xf>
    <xf numFmtId="0" fontId="23" fillId="20" borderId="65" xfId="0" applyFont="1" applyFill="1" applyBorder="1" applyAlignment="1">
      <alignment horizontal="center" vertical="center"/>
    </xf>
    <xf numFmtId="0" fontId="4" fillId="20" borderId="10" xfId="0" applyFont="1" applyFill="1" applyBorder="1" applyAlignment="1">
      <alignment horizontal="center" vertical="center" wrapText="1"/>
    </xf>
    <xf numFmtId="0" fontId="8" fillId="20" borderId="3" xfId="0" applyFont="1" applyFill="1" applyBorder="1" applyAlignment="1">
      <alignment horizontal="center" vertical="center" wrapText="1"/>
    </xf>
    <xf numFmtId="0" fontId="8" fillId="20" borderId="5" xfId="0" applyFont="1" applyFill="1" applyBorder="1" applyAlignment="1">
      <alignment horizontal="center" vertical="center" wrapText="1"/>
    </xf>
    <xf numFmtId="0" fontId="8" fillId="20" borderId="5" xfId="0" applyFont="1" applyFill="1" applyBorder="1" applyAlignment="1">
      <alignment vertical="center" wrapText="1"/>
    </xf>
    <xf numFmtId="9" fontId="8" fillId="20" borderId="12" xfId="0" applyNumberFormat="1" applyFont="1" applyFill="1" applyBorder="1" applyAlignment="1">
      <alignment horizontal="center" vertical="center"/>
    </xf>
    <xf numFmtId="0" fontId="6" fillId="20" borderId="8" xfId="0" applyFont="1" applyFill="1" applyBorder="1" applyAlignment="1">
      <alignment horizontal="center" vertical="center" wrapText="1"/>
    </xf>
    <xf numFmtId="167" fontId="10" fillId="20" borderId="12" xfId="0" applyNumberFormat="1" applyFont="1" applyFill="1" applyBorder="1" applyAlignment="1">
      <alignment horizontal="center" vertical="center"/>
    </xf>
    <xf numFmtId="0" fontId="6" fillId="20" borderId="5" xfId="0" applyFont="1" applyFill="1" applyBorder="1" applyAlignment="1">
      <alignment vertical="center" wrapText="1"/>
    </xf>
    <xf numFmtId="168" fontId="10" fillId="20" borderId="10" xfId="0" applyNumberFormat="1" applyFont="1" applyFill="1" applyBorder="1" applyAlignment="1">
      <alignment horizontal="right" vertical="center"/>
    </xf>
    <xf numFmtId="0" fontId="23" fillId="21" borderId="75" xfId="0" applyFont="1" applyFill="1" applyBorder="1" applyAlignment="1">
      <alignment horizontal="center" vertical="center"/>
    </xf>
    <xf numFmtId="0" fontId="4" fillId="21" borderId="61" xfId="0" applyFont="1" applyFill="1" applyBorder="1" applyAlignment="1">
      <alignment horizontal="center" vertical="center" wrapText="1"/>
    </xf>
    <xf numFmtId="0" fontId="8" fillId="21" borderId="62" xfId="0" applyFont="1" applyFill="1" applyBorder="1" applyAlignment="1">
      <alignment horizontal="center" vertical="center" wrapText="1"/>
    </xf>
    <xf numFmtId="0" fontId="8" fillId="21" borderId="63" xfId="0" applyFont="1" applyFill="1" applyBorder="1" applyAlignment="1">
      <alignment horizontal="center" vertical="center" wrapText="1"/>
    </xf>
    <xf numFmtId="0" fontId="8" fillId="21" borderId="63" xfId="0" applyFont="1" applyFill="1" applyBorder="1" applyAlignment="1">
      <alignment vertical="center" wrapText="1"/>
    </xf>
    <xf numFmtId="9" fontId="8" fillId="21" borderId="64" xfId="0" applyNumberFormat="1" applyFont="1" applyFill="1" applyBorder="1" applyAlignment="1">
      <alignment horizontal="center" vertical="center"/>
    </xf>
    <xf numFmtId="0" fontId="6" fillId="21" borderId="60" xfId="0" applyFont="1" applyFill="1" applyBorder="1" applyAlignment="1">
      <alignment horizontal="center" vertical="center" wrapText="1"/>
    </xf>
    <xf numFmtId="167" fontId="10" fillId="21" borderId="64" xfId="0" applyNumberFormat="1" applyFont="1" applyFill="1" applyBorder="1" applyAlignment="1">
      <alignment horizontal="center" vertical="center"/>
    </xf>
    <xf numFmtId="0" fontId="6" fillId="21" borderId="63" xfId="0" applyFont="1" applyFill="1" applyBorder="1" applyAlignment="1">
      <alignment vertical="center" wrapText="1"/>
    </xf>
    <xf numFmtId="168" fontId="10" fillId="21" borderId="61" xfId="0" applyNumberFormat="1" applyFont="1" applyFill="1" applyBorder="1" applyAlignment="1">
      <alignment horizontal="right" vertical="center"/>
    </xf>
    <xf numFmtId="0" fontId="23" fillId="22" borderId="14" xfId="0" applyFont="1" applyFill="1" applyBorder="1" applyAlignment="1">
      <alignment horizontal="center" vertical="center"/>
    </xf>
    <xf numFmtId="0" fontId="4" fillId="22" borderId="15" xfId="0" applyFont="1" applyFill="1" applyBorder="1" applyAlignment="1">
      <alignment horizontal="center" vertical="center" wrapText="1"/>
    </xf>
    <xf numFmtId="0" fontId="8" fillId="22" borderId="18" xfId="0" applyFont="1" applyFill="1" applyBorder="1" applyAlignment="1">
      <alignment horizontal="center" vertical="center" wrapText="1"/>
    </xf>
    <xf numFmtId="0" fontId="8" fillId="22" borderId="1" xfId="0" applyFont="1" applyFill="1" applyBorder="1" applyAlignment="1">
      <alignment horizontal="center" vertical="center" wrapText="1"/>
    </xf>
    <xf numFmtId="0" fontId="8" fillId="22" borderId="1" xfId="0" applyFont="1" applyFill="1" applyBorder="1" applyAlignment="1">
      <alignment vertical="center" wrapText="1"/>
    </xf>
    <xf numFmtId="9" fontId="8" fillId="22" borderId="16" xfId="0" applyNumberFormat="1" applyFont="1" applyFill="1" applyBorder="1" applyAlignment="1">
      <alignment horizontal="center" vertical="center"/>
    </xf>
    <xf numFmtId="0" fontId="6" fillId="22" borderId="17" xfId="0" applyFont="1" applyFill="1" applyBorder="1" applyAlignment="1">
      <alignment horizontal="center" vertical="center" wrapText="1"/>
    </xf>
    <xf numFmtId="167" fontId="10" fillId="22" borderId="16" xfId="0" applyNumberFormat="1" applyFont="1" applyFill="1" applyBorder="1" applyAlignment="1">
      <alignment horizontal="center" vertical="center"/>
    </xf>
    <xf numFmtId="0" fontId="6" fillId="22" borderId="1" xfId="0" applyFont="1" applyFill="1" applyBorder="1" applyAlignment="1">
      <alignment vertical="center" wrapText="1"/>
    </xf>
    <xf numFmtId="168" fontId="10" fillId="22" borderId="15" xfId="0" applyNumberFormat="1" applyFont="1" applyFill="1" applyBorder="1" applyAlignment="1">
      <alignment horizontal="right" vertical="center"/>
    </xf>
    <xf numFmtId="0" fontId="28"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164" fontId="30" fillId="14" borderId="12" xfId="0" applyNumberFormat="1" applyFont="1" applyFill="1" applyBorder="1" applyAlignment="1">
      <alignment horizontal="right" vertical="center" wrapText="1"/>
    </xf>
    <xf numFmtId="164" fontId="30" fillId="13" borderId="12" xfId="0" applyNumberFormat="1" applyFont="1" applyFill="1" applyBorder="1" applyAlignment="1">
      <alignment horizontal="right" vertical="center" wrapText="1"/>
    </xf>
    <xf numFmtId="164" fontId="30" fillId="18" borderId="12" xfId="0" applyNumberFormat="1" applyFont="1" applyFill="1" applyBorder="1" applyAlignment="1">
      <alignment horizontal="right" vertical="center" wrapText="1"/>
    </xf>
    <xf numFmtId="164" fontId="30" fillId="15" borderId="12" xfId="0" applyNumberFormat="1" applyFont="1" applyFill="1" applyBorder="1" applyAlignment="1">
      <alignment horizontal="right" vertical="center" wrapText="1"/>
    </xf>
    <xf numFmtId="164" fontId="30" fillId="17" borderId="12" xfId="0" applyNumberFormat="1" applyFont="1" applyFill="1" applyBorder="1" applyAlignment="1">
      <alignment horizontal="right" vertical="center" wrapText="1"/>
    </xf>
    <xf numFmtId="164" fontId="4" fillId="10" borderId="12" xfId="0" applyNumberFormat="1" applyFont="1" applyFill="1" applyBorder="1" applyAlignment="1">
      <alignment horizontal="right" vertical="center" wrapText="1"/>
    </xf>
    <xf numFmtId="164" fontId="4" fillId="9" borderId="9" xfId="0" applyNumberFormat="1" applyFont="1" applyFill="1" applyBorder="1" applyAlignment="1">
      <alignment horizontal="right" vertical="center" wrapText="1"/>
    </xf>
    <xf numFmtId="164" fontId="4" fillId="21" borderId="64" xfId="0" applyNumberFormat="1" applyFont="1" applyFill="1" applyBorder="1" applyAlignment="1">
      <alignment horizontal="right" vertical="center" wrapText="1"/>
    </xf>
    <xf numFmtId="164" fontId="4" fillId="22" borderId="16" xfId="0" applyNumberFormat="1" applyFont="1" applyFill="1" applyBorder="1" applyAlignment="1">
      <alignment horizontal="right" vertical="center" wrapText="1"/>
    </xf>
    <xf numFmtId="164" fontId="4" fillId="19" borderId="12" xfId="0" applyNumberFormat="1" applyFont="1" applyFill="1" applyBorder="1" applyAlignment="1">
      <alignment horizontal="right" vertical="center" wrapText="1"/>
    </xf>
    <xf numFmtId="164" fontId="4" fillId="20" borderId="12" xfId="0" applyNumberFormat="1" applyFont="1" applyFill="1" applyBorder="1" applyAlignment="1">
      <alignment horizontal="right" vertical="center" wrapText="1"/>
    </xf>
    <xf numFmtId="164" fontId="4" fillId="6" borderId="64" xfId="0" applyNumberFormat="1" applyFont="1" applyFill="1" applyBorder="1" applyAlignment="1">
      <alignment horizontal="right" vertical="center" wrapText="1"/>
    </xf>
    <xf numFmtId="164" fontId="4" fillId="11" borderId="12" xfId="0" applyNumberFormat="1" applyFont="1" applyFill="1" applyBorder="1" applyAlignment="1">
      <alignment horizontal="right" vertical="center" wrapText="1"/>
    </xf>
    <xf numFmtId="164" fontId="4" fillId="8" borderId="9" xfId="0" applyNumberFormat="1" applyFont="1" applyFill="1" applyBorder="1" applyAlignment="1">
      <alignment horizontal="right" vertical="center" wrapText="1"/>
    </xf>
    <xf numFmtId="164" fontId="4" fillId="7" borderId="64" xfId="0" applyNumberFormat="1" applyFont="1" applyFill="1" applyBorder="1" applyAlignment="1">
      <alignment horizontal="right" vertical="center" wrapText="1"/>
    </xf>
    <xf numFmtId="164" fontId="30" fillId="13" borderId="11" xfId="0" applyNumberFormat="1" applyFont="1" applyFill="1" applyBorder="1" applyAlignment="1">
      <alignment horizontal="right" vertical="center" wrapText="1"/>
    </xf>
    <xf numFmtId="164" fontId="30" fillId="14" borderId="11" xfId="0" applyNumberFormat="1" applyFont="1" applyFill="1" applyBorder="1" applyAlignment="1">
      <alignment horizontal="right" vertical="center" wrapText="1"/>
    </xf>
    <xf numFmtId="164" fontId="30" fillId="18" borderId="11" xfId="0" applyNumberFormat="1" applyFont="1" applyFill="1" applyBorder="1" applyAlignment="1">
      <alignment horizontal="right" vertical="center" wrapText="1"/>
    </xf>
    <xf numFmtId="164" fontId="30" fillId="15" borderId="11" xfId="0" applyNumberFormat="1" applyFont="1" applyFill="1" applyBorder="1" applyAlignment="1">
      <alignment horizontal="right" vertical="center" wrapText="1"/>
    </xf>
    <xf numFmtId="164" fontId="30" fillId="17" borderId="11" xfId="0" applyNumberFormat="1" applyFont="1" applyFill="1" applyBorder="1" applyAlignment="1">
      <alignment horizontal="right" vertical="center" wrapText="1"/>
    </xf>
    <xf numFmtId="164" fontId="4" fillId="10" borderId="11" xfId="0" applyNumberFormat="1" applyFont="1" applyFill="1" applyBorder="1" applyAlignment="1">
      <alignment horizontal="right" vertical="center" wrapText="1"/>
    </xf>
    <xf numFmtId="164" fontId="4" fillId="9" borderId="11" xfId="0" applyNumberFormat="1" applyFont="1" applyFill="1" applyBorder="1" applyAlignment="1">
      <alignment horizontal="right" vertical="center" wrapText="1"/>
    </xf>
    <xf numFmtId="164" fontId="4" fillId="11" borderId="11" xfId="0" applyNumberFormat="1" applyFont="1" applyFill="1" applyBorder="1" applyAlignment="1">
      <alignment horizontal="right" vertical="center" wrapText="1"/>
    </xf>
    <xf numFmtId="164" fontId="4" fillId="6" borderId="11" xfId="0" applyNumberFormat="1" applyFont="1" applyFill="1" applyBorder="1" applyAlignment="1">
      <alignment horizontal="right" vertical="center" wrapText="1"/>
    </xf>
    <xf numFmtId="164" fontId="4" fillId="8" borderId="13" xfId="0" applyNumberFormat="1" applyFont="1" applyFill="1" applyBorder="1" applyAlignment="1">
      <alignment horizontal="right" vertical="center" wrapText="1"/>
    </xf>
    <xf numFmtId="164" fontId="4" fillId="20" borderId="11" xfId="0" applyNumberFormat="1" applyFont="1" applyFill="1" applyBorder="1" applyAlignment="1">
      <alignment horizontal="right" vertical="center" wrapText="1"/>
    </xf>
    <xf numFmtId="164" fontId="4" fillId="22" borderId="19" xfId="0" applyNumberFormat="1" applyFont="1" applyFill="1" applyBorder="1" applyAlignment="1">
      <alignment horizontal="right" vertical="center" wrapText="1"/>
    </xf>
    <xf numFmtId="164" fontId="4" fillId="21" borderId="76" xfId="0" applyNumberFormat="1" applyFont="1" applyFill="1" applyBorder="1" applyAlignment="1">
      <alignment horizontal="right" vertical="center" wrapText="1"/>
    </xf>
    <xf numFmtId="164" fontId="4" fillId="19" borderId="11" xfId="0" applyNumberFormat="1" applyFont="1" applyFill="1" applyBorder="1" applyAlignment="1">
      <alignment horizontal="right" vertical="center" wrapText="1"/>
    </xf>
    <xf numFmtId="164" fontId="4" fillId="7" borderId="76" xfId="0" applyNumberFormat="1" applyFont="1" applyFill="1" applyBorder="1" applyAlignment="1">
      <alignment horizontal="right" vertical="center" wrapText="1"/>
    </xf>
    <xf numFmtId="0" fontId="11" fillId="13" borderId="65" xfId="0" applyFont="1" applyFill="1" applyBorder="1" applyAlignment="1">
      <alignment horizontal="center" vertical="center"/>
    </xf>
    <xf numFmtId="0" fontId="11" fillId="14" borderId="65" xfId="0" applyFont="1" applyFill="1" applyBorder="1" applyAlignment="1">
      <alignment horizontal="center" vertical="center"/>
    </xf>
    <xf numFmtId="0" fontId="11" fillId="15" borderId="65" xfId="0" applyFont="1" applyFill="1" applyBorder="1" applyAlignment="1">
      <alignment horizontal="center" vertical="center"/>
    </xf>
    <xf numFmtId="0" fontId="11" fillId="18" borderId="65" xfId="0" applyFont="1" applyFill="1" applyBorder="1" applyAlignment="1">
      <alignment horizontal="center" vertical="center"/>
    </xf>
    <xf numFmtId="0" fontId="11" fillId="17" borderId="65" xfId="0" applyFont="1" applyFill="1" applyBorder="1" applyAlignment="1">
      <alignment horizontal="center" vertical="center"/>
    </xf>
    <xf numFmtId="0" fontId="11" fillId="10" borderId="3" xfId="0" applyFont="1" applyFill="1" applyBorder="1" applyAlignment="1">
      <alignment horizontal="center" vertical="center"/>
    </xf>
    <xf numFmtId="0" fontId="11" fillId="9" borderId="2" xfId="0" applyFont="1" applyFill="1" applyBorder="1" applyAlignment="1">
      <alignment horizontal="center" vertical="center"/>
    </xf>
    <xf numFmtId="0" fontId="11" fillId="19" borderId="3" xfId="0" applyFont="1" applyFill="1" applyBorder="1" applyAlignment="1">
      <alignment horizontal="center" vertical="center"/>
    </xf>
    <xf numFmtId="0" fontId="11" fillId="8" borderId="2" xfId="0" applyFont="1" applyFill="1" applyBorder="1" applyAlignment="1">
      <alignment horizontal="center" vertical="center"/>
    </xf>
    <xf numFmtId="0" fontId="11" fillId="11" borderId="3" xfId="0" applyFont="1" applyFill="1" applyBorder="1" applyAlignment="1">
      <alignment horizontal="center" vertical="center"/>
    </xf>
    <xf numFmtId="0" fontId="11" fillId="21" borderId="62" xfId="0" applyFont="1" applyFill="1" applyBorder="1" applyAlignment="1">
      <alignment horizontal="center" vertical="center"/>
    </xf>
    <xf numFmtId="0" fontId="11" fillId="20" borderId="3" xfId="0" applyFont="1" applyFill="1" applyBorder="1" applyAlignment="1">
      <alignment horizontal="center" vertical="center"/>
    </xf>
    <xf numFmtId="0" fontId="11" fillId="7" borderId="75" xfId="0" applyFont="1" applyFill="1" applyBorder="1" applyAlignment="1">
      <alignment horizontal="center" vertical="center"/>
    </xf>
    <xf numFmtId="0" fontId="11" fillId="6" borderId="65" xfId="0" applyFont="1" applyFill="1" applyBorder="1" applyAlignment="1">
      <alignment horizontal="center" vertical="center"/>
    </xf>
    <xf numFmtId="0" fontId="11" fillId="22" borderId="18" xfId="0" applyFont="1" applyFill="1" applyBorder="1" applyAlignment="1">
      <alignment horizontal="center" vertical="center"/>
    </xf>
    <xf numFmtId="3" fontId="15" fillId="13" borderId="79" xfId="0" applyNumberFormat="1" applyFont="1" applyFill="1" applyBorder="1" applyAlignment="1">
      <alignment horizontal="center" vertical="center"/>
    </xf>
    <xf numFmtId="3" fontId="15" fillId="14" borderId="79" xfId="0" applyNumberFormat="1" applyFont="1" applyFill="1" applyBorder="1" applyAlignment="1">
      <alignment horizontal="center" vertical="center"/>
    </xf>
    <xf numFmtId="3" fontId="15" fillId="15" borderId="79" xfId="0" applyNumberFormat="1" applyFont="1" applyFill="1" applyBorder="1" applyAlignment="1">
      <alignment horizontal="center" vertical="center"/>
    </xf>
    <xf numFmtId="3" fontId="15" fillId="18" borderId="79" xfId="0" applyNumberFormat="1" applyFont="1" applyFill="1" applyBorder="1" applyAlignment="1">
      <alignment horizontal="center" vertical="center"/>
    </xf>
    <xf numFmtId="3" fontId="15" fillId="17" borderId="79" xfId="0" applyNumberFormat="1" applyFont="1" applyFill="1" applyBorder="1" applyAlignment="1">
      <alignment horizontal="center" vertical="center"/>
    </xf>
    <xf numFmtId="3" fontId="15" fillId="10" borderId="79" xfId="0" applyNumberFormat="1" applyFont="1" applyFill="1" applyBorder="1" applyAlignment="1">
      <alignment horizontal="center" vertical="center"/>
    </xf>
    <xf numFmtId="1" fontId="15" fillId="9" borderId="79" xfId="0" applyNumberFormat="1" applyFont="1" applyFill="1" applyBorder="1" applyAlignment="1">
      <alignment horizontal="center" vertical="center"/>
    </xf>
    <xf numFmtId="1" fontId="15" fillId="19" borderId="79" xfId="0" applyNumberFormat="1" applyFont="1" applyFill="1" applyBorder="1" applyAlignment="1">
      <alignment horizontal="center" vertical="center"/>
    </xf>
    <xf numFmtId="1" fontId="15" fillId="8" borderId="80" xfId="0" applyNumberFormat="1" applyFont="1" applyFill="1" applyBorder="1" applyAlignment="1">
      <alignment horizontal="center" vertical="center"/>
    </xf>
    <xf numFmtId="1" fontId="15" fillId="11" borderId="80" xfId="0" applyNumberFormat="1" applyFont="1" applyFill="1" applyBorder="1" applyAlignment="1">
      <alignment horizontal="center" vertical="center"/>
    </xf>
    <xf numFmtId="1" fontId="15" fillId="21" borderId="81" xfId="0" applyNumberFormat="1" applyFont="1" applyFill="1" applyBorder="1" applyAlignment="1">
      <alignment horizontal="center" vertical="center"/>
    </xf>
    <xf numFmtId="1" fontId="15" fillId="20" borderId="79" xfId="0" applyNumberFormat="1" applyFont="1" applyFill="1" applyBorder="1" applyAlignment="1">
      <alignment horizontal="center" vertical="center"/>
    </xf>
    <xf numFmtId="1" fontId="15" fillId="7" borderId="81" xfId="0" applyNumberFormat="1" applyFont="1" applyFill="1" applyBorder="1" applyAlignment="1">
      <alignment horizontal="center" vertical="center"/>
    </xf>
    <xf numFmtId="1" fontId="15" fillId="6" borderId="79" xfId="0" applyNumberFormat="1" applyFont="1" applyFill="1" applyBorder="1" applyAlignment="1">
      <alignment horizontal="center" vertical="center"/>
    </xf>
    <xf numFmtId="1" fontId="15" fillId="22" borderId="78" xfId="0" applyNumberFormat="1" applyFont="1" applyFill="1" applyBorder="1" applyAlignment="1">
      <alignment horizontal="center" vertical="center"/>
    </xf>
    <xf numFmtId="0" fontId="6" fillId="0" borderId="73" xfId="0" applyFont="1" applyFill="1" applyBorder="1" applyAlignment="1">
      <alignment horizontal="left" vertical="center" wrapText="1"/>
    </xf>
    <xf numFmtId="0" fontId="24" fillId="0" borderId="33" xfId="0" applyFont="1" applyFill="1" applyBorder="1" applyAlignment="1">
      <alignment horizontal="left" vertical="center"/>
    </xf>
    <xf numFmtId="0" fontId="24" fillId="0" borderId="74" xfId="0" applyFont="1" applyFill="1" applyBorder="1" applyAlignment="1">
      <alignment horizontal="left" vertical="center"/>
    </xf>
    <xf numFmtId="0" fontId="18" fillId="5" borderId="12"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5" xfId="0" applyFont="1" applyFill="1" applyBorder="1" applyAlignment="1">
      <alignment horizontal="center" vertical="center" wrapText="1"/>
    </xf>
    <xf numFmtId="164" fontId="5" fillId="12" borderId="47" xfId="0" applyNumberFormat="1" applyFont="1" applyFill="1" applyBorder="1" applyAlignment="1">
      <alignment horizontal="center" vertical="center" wrapText="1"/>
    </xf>
    <xf numFmtId="164" fontId="5" fillId="12" borderId="48" xfId="0" applyNumberFormat="1" applyFont="1" applyFill="1" applyBorder="1" applyAlignment="1">
      <alignment horizontal="center" vertical="center" wrapText="1"/>
    </xf>
    <xf numFmtId="164" fontId="5" fillId="12" borderId="49" xfId="0" applyNumberFormat="1" applyFont="1" applyFill="1" applyBorder="1" applyAlignment="1">
      <alignment horizontal="center" vertical="center" wrapText="1"/>
    </xf>
    <xf numFmtId="0" fontId="17" fillId="12" borderId="70" xfId="0" applyFont="1" applyFill="1" applyBorder="1" applyAlignment="1">
      <alignment horizontal="center" vertical="center" wrapText="1"/>
    </xf>
    <xf numFmtId="0" fontId="17" fillId="12" borderId="21" xfId="0" applyFont="1" applyFill="1" applyBorder="1" applyAlignment="1">
      <alignment horizontal="center" vertical="center" wrapText="1"/>
    </xf>
    <xf numFmtId="0" fontId="17" fillId="12" borderId="71"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4" fillId="11" borderId="16" xfId="0" applyFont="1" applyFill="1" applyBorder="1" applyAlignment="1">
      <alignment horizontal="center" vertical="center"/>
    </xf>
    <xf numFmtId="0" fontId="14" fillId="11" borderId="19" xfId="0" applyFont="1" applyFill="1" applyBorder="1" applyAlignment="1">
      <alignment horizontal="center" vertical="center"/>
    </xf>
    <xf numFmtId="0" fontId="14" fillId="11" borderId="1" xfId="0" applyFont="1" applyFill="1" applyBorder="1" applyAlignment="1">
      <alignment horizontal="center" vertical="center"/>
    </xf>
    <xf numFmtId="0" fontId="5" fillId="0" borderId="58"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17" fillId="12" borderId="72" xfId="0" applyFont="1" applyFill="1" applyBorder="1" applyAlignment="1">
      <alignment horizontal="center" vertical="center" wrapText="1"/>
    </xf>
    <xf numFmtId="0" fontId="17" fillId="12" borderId="53" xfId="0" applyFont="1" applyFill="1" applyBorder="1" applyAlignment="1">
      <alignment horizontal="center" vertical="center" wrapText="1"/>
    </xf>
    <xf numFmtId="0" fontId="17" fillId="12" borderId="9" xfId="0" applyFont="1" applyFill="1" applyBorder="1" applyAlignment="1">
      <alignment horizontal="center" vertical="center" wrapText="1"/>
    </xf>
    <xf numFmtId="0" fontId="17" fillId="12" borderId="2"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27" xfId="0" applyFont="1" applyFill="1" applyBorder="1" applyAlignment="1">
      <alignment horizontal="center" vertical="center" wrapText="1"/>
    </xf>
    <xf numFmtId="166" fontId="5" fillId="0" borderId="25" xfId="0" applyNumberFormat="1" applyFont="1" applyFill="1" applyBorder="1" applyAlignment="1">
      <alignment horizontal="center" vertical="center" wrapText="1"/>
    </xf>
    <xf numFmtId="166" fontId="3" fillId="0" borderId="57" xfId="0" applyNumberFormat="1" applyFont="1" applyFill="1" applyBorder="1" applyAlignment="1">
      <alignment horizontal="center" vertical="center" wrapText="1"/>
    </xf>
    <xf numFmtId="166" fontId="3" fillId="0" borderId="29" xfId="0" applyNumberFormat="1" applyFont="1" applyFill="1" applyBorder="1" applyAlignment="1">
      <alignment horizontal="center" vertical="center" wrapText="1"/>
    </xf>
    <xf numFmtId="166" fontId="3" fillId="0" borderId="16"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0" borderId="26"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3" fillId="0" borderId="53" xfId="0" applyFont="1" applyFill="1" applyBorder="1" applyAlignment="1">
      <alignment horizontal="center" vertical="center" wrapText="1"/>
    </xf>
    <xf numFmtId="0" fontId="3" fillId="0" borderId="54"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7" fillId="0" borderId="32" xfId="0" applyFont="1" applyFill="1" applyBorder="1" applyAlignment="1">
      <alignment horizontal="left" vertical="center" wrapText="1"/>
    </xf>
    <xf numFmtId="0" fontId="6" fillId="0" borderId="33" xfId="0" applyFont="1" applyFill="1" applyBorder="1" applyAlignment="1">
      <alignment horizontal="left" vertical="center"/>
    </xf>
    <xf numFmtId="0" fontId="6" fillId="0" borderId="34" xfId="0" applyFont="1" applyFill="1" applyBorder="1" applyAlignment="1">
      <alignment horizontal="left" vertical="center"/>
    </xf>
    <xf numFmtId="0" fontId="6" fillId="0" borderId="20" xfId="0" applyFont="1" applyFill="1" applyBorder="1" applyAlignment="1">
      <alignment horizontal="left" wrapText="1"/>
    </xf>
    <xf numFmtId="0" fontId="6" fillId="0" borderId="21" xfId="0" applyFont="1" applyFill="1" applyBorder="1" applyAlignment="1">
      <alignment horizontal="left"/>
    </xf>
    <xf numFmtId="0" fontId="6" fillId="0" borderId="22" xfId="0" applyFont="1" applyFill="1" applyBorder="1" applyAlignment="1">
      <alignment horizontal="left"/>
    </xf>
    <xf numFmtId="165" fontId="30" fillId="3" borderId="40" xfId="0" applyNumberFormat="1" applyFont="1" applyFill="1" applyBorder="1" applyAlignment="1">
      <alignment horizontal="right" vertical="center" wrapText="1"/>
    </xf>
    <xf numFmtId="165" fontId="30" fillId="3" borderId="42" xfId="0" applyNumberFormat="1" applyFont="1" applyFill="1" applyBorder="1" applyAlignment="1">
      <alignment horizontal="right" vertical="center" wrapText="1"/>
    </xf>
    <xf numFmtId="0" fontId="19" fillId="4" borderId="36" xfId="0" applyFont="1" applyFill="1" applyBorder="1" applyAlignment="1">
      <alignment horizontal="left" vertical="center" wrapText="1"/>
    </xf>
    <xf numFmtId="0" fontId="19" fillId="4" borderId="38" xfId="0" applyFont="1" applyFill="1" applyBorder="1" applyAlignment="1">
      <alignment horizontal="left" vertical="center" wrapText="1"/>
    </xf>
    <xf numFmtId="165" fontId="30" fillId="4" borderId="35" xfId="0" applyNumberFormat="1" applyFont="1" applyFill="1" applyBorder="1" applyAlignment="1">
      <alignment horizontal="right" vertical="center" wrapText="1"/>
    </xf>
    <xf numFmtId="165" fontId="30" fillId="4" borderId="36" xfId="0" applyNumberFormat="1" applyFont="1" applyFill="1" applyBorder="1" applyAlignment="1">
      <alignment horizontal="right" vertical="center" wrapText="1"/>
    </xf>
    <xf numFmtId="0" fontId="19" fillId="3" borderId="42" xfId="0" applyFont="1" applyFill="1" applyBorder="1" applyAlignment="1">
      <alignment horizontal="left" vertical="center" wrapText="1"/>
    </xf>
    <xf numFmtId="0" fontId="19" fillId="3" borderId="43" xfId="0" applyFont="1" applyFill="1" applyBorder="1" applyAlignment="1">
      <alignment horizontal="left" vertical="center" wrapText="1"/>
    </xf>
    <xf numFmtId="166" fontId="30" fillId="3" borderId="40" xfId="0" applyNumberFormat="1" applyFont="1" applyFill="1" applyBorder="1" applyAlignment="1">
      <alignment horizontal="right" vertical="center"/>
    </xf>
    <xf numFmtId="166" fontId="30" fillId="3" borderId="42" xfId="0" applyNumberFormat="1" applyFont="1" applyFill="1" applyBorder="1" applyAlignment="1">
      <alignment horizontal="right" vertical="center"/>
    </xf>
    <xf numFmtId="0" fontId="6" fillId="0" borderId="32" xfId="0" applyFont="1" applyFill="1" applyBorder="1" applyAlignment="1">
      <alignment horizontal="left" vertical="center" wrapText="1"/>
    </xf>
    <xf numFmtId="0" fontId="6" fillId="16" borderId="73" xfId="0" applyFont="1" applyFill="1" applyBorder="1" applyAlignment="1">
      <alignment horizontal="left" vertical="center" wrapText="1"/>
    </xf>
    <xf numFmtId="0" fontId="6" fillId="16" borderId="33" xfId="0" applyFont="1" applyFill="1" applyBorder="1" applyAlignment="1">
      <alignment horizontal="left" vertical="center" wrapText="1"/>
    </xf>
    <xf numFmtId="0" fontId="6" fillId="16" borderId="34" xfId="0" applyFont="1" applyFill="1" applyBorder="1" applyAlignment="1">
      <alignment horizontal="left" vertical="center" wrapText="1"/>
    </xf>
    <xf numFmtId="0" fontId="16" fillId="12" borderId="67" xfId="0" applyFont="1" applyFill="1" applyBorder="1" applyAlignment="1">
      <alignment horizontal="center" vertical="center" wrapText="1"/>
    </xf>
    <xf numFmtId="0" fontId="16" fillId="12" borderId="68" xfId="0" applyFont="1" applyFill="1" applyBorder="1" applyAlignment="1">
      <alignment horizontal="center" vertical="center" wrapText="1"/>
    </xf>
    <xf numFmtId="0" fontId="16" fillId="12" borderId="69" xfId="0" applyFont="1" applyFill="1" applyBorder="1" applyAlignment="1">
      <alignment horizontal="center" vertical="center" wrapText="1"/>
    </xf>
    <xf numFmtId="0" fontId="16" fillId="12" borderId="6" xfId="0" applyFont="1" applyFill="1" applyBorder="1" applyAlignment="1">
      <alignment horizontal="center" vertical="center" wrapText="1"/>
    </xf>
    <xf numFmtId="0" fontId="16" fillId="12" borderId="13" xfId="0" applyFont="1" applyFill="1" applyBorder="1" applyAlignment="1">
      <alignment horizontal="center" vertical="center" wrapText="1"/>
    </xf>
    <xf numFmtId="0" fontId="16" fillId="12" borderId="4" xfId="0" applyFont="1" applyFill="1" applyBorder="1" applyAlignment="1">
      <alignment horizontal="center" vertical="center" wrapText="1"/>
    </xf>
    <xf numFmtId="0" fontId="16" fillId="4" borderId="37" xfId="0" applyFont="1" applyFill="1" applyBorder="1" applyAlignment="1">
      <alignment horizontal="center" vertical="center" wrapText="1"/>
    </xf>
    <xf numFmtId="0" fontId="16" fillId="4" borderId="36" xfId="0" applyFont="1" applyFill="1" applyBorder="1" applyAlignment="1">
      <alignment horizontal="center" vertical="center" wrapText="1"/>
    </xf>
    <xf numFmtId="0" fontId="16" fillId="4" borderId="38" xfId="0" applyFont="1" applyFill="1" applyBorder="1" applyAlignment="1">
      <alignment horizontal="center" vertical="center" wrapText="1"/>
    </xf>
    <xf numFmtId="9" fontId="10" fillId="4" borderId="35" xfId="0" applyNumberFormat="1" applyFont="1" applyFill="1" applyBorder="1" applyAlignment="1">
      <alignment horizontal="center" vertical="center"/>
    </xf>
    <xf numFmtId="9" fontId="10" fillId="4" borderId="39" xfId="0" applyNumberFormat="1" applyFont="1" applyFill="1" applyBorder="1" applyAlignment="1">
      <alignment horizontal="center" vertical="center"/>
    </xf>
    <xf numFmtId="9" fontId="10" fillId="3" borderId="40" xfId="0" applyNumberFormat="1" applyFont="1" applyFill="1" applyBorder="1" applyAlignment="1">
      <alignment horizontal="center" vertical="center"/>
    </xf>
    <xf numFmtId="9" fontId="10" fillId="3" borderId="41" xfId="0" applyNumberFormat="1" applyFont="1" applyFill="1" applyBorder="1" applyAlignment="1">
      <alignment horizontal="center" vertical="center"/>
    </xf>
    <xf numFmtId="0" fontId="16" fillId="3" borderId="44" xfId="0" applyFont="1" applyFill="1" applyBorder="1" applyAlignment="1">
      <alignment horizontal="center" vertical="center" wrapText="1"/>
    </xf>
    <xf numFmtId="0" fontId="16" fillId="3" borderId="45" xfId="0" applyFont="1" applyFill="1" applyBorder="1" applyAlignment="1">
      <alignment horizontal="center" vertical="center" wrapText="1"/>
    </xf>
    <xf numFmtId="0" fontId="16" fillId="3" borderId="46" xfId="0" applyFont="1" applyFill="1" applyBorder="1" applyAlignment="1">
      <alignment horizontal="center" vertical="center" wrapText="1"/>
    </xf>
    <xf numFmtId="166" fontId="30" fillId="4" borderId="35" xfId="0" applyNumberFormat="1" applyFont="1" applyFill="1" applyBorder="1" applyAlignment="1">
      <alignment horizontal="right" vertical="center"/>
    </xf>
    <xf numFmtId="166" fontId="30" fillId="4" borderId="36" xfId="0" applyNumberFormat="1" applyFont="1" applyFill="1" applyBorder="1" applyAlignment="1">
      <alignment horizontal="right" vertical="center"/>
    </xf>
    <xf numFmtId="0" fontId="6" fillId="2" borderId="32" xfId="0" applyFont="1" applyFill="1" applyBorder="1" applyAlignment="1">
      <alignment horizontal="left" vertical="center" wrapText="1"/>
    </xf>
    <xf numFmtId="0" fontId="6" fillId="2" borderId="33" xfId="0" applyFont="1" applyFill="1" applyBorder="1" applyAlignment="1">
      <alignment horizontal="left" vertical="center"/>
    </xf>
    <xf numFmtId="0" fontId="6" fillId="2" borderId="34" xfId="0" applyFont="1" applyFill="1" applyBorder="1" applyAlignment="1">
      <alignment horizontal="left" vertical="center"/>
    </xf>
    <xf numFmtId="0" fontId="4" fillId="6" borderId="52" xfId="0" applyFont="1" applyFill="1" applyBorder="1" applyAlignment="1">
      <alignment horizontal="center" vertical="center" wrapText="1"/>
    </xf>
    <xf numFmtId="0" fontId="4" fillId="6" borderId="50" xfId="0" applyFont="1" applyFill="1" applyBorder="1" applyAlignment="1">
      <alignment horizontal="center" vertical="center" wrapText="1"/>
    </xf>
    <xf numFmtId="0" fontId="4" fillId="6" borderId="51" xfId="0" applyFont="1" applyFill="1" applyBorder="1" applyAlignment="1">
      <alignment horizontal="center" vertical="center" wrapText="1"/>
    </xf>
  </cellXfs>
  <cellStyles count="7">
    <cellStyle name="Normal" xfId="0" builtinId="0"/>
    <cellStyle name="Normal 2" xfId="1"/>
    <cellStyle name="Normal 3" xfId="2"/>
    <cellStyle name="Normal 4" xfId="3"/>
    <cellStyle name="Normal 5" xfId="4"/>
    <cellStyle name="Normal 6" xfId="5"/>
    <cellStyle name="Normal 7" xfId="6"/>
  </cellStyles>
  <dxfs count="0"/>
  <tableStyles count="0" defaultTableStyle="TableStyleMedium9" defaultPivotStyle="PivotStyleLight16"/>
  <colors>
    <mruColors>
      <color rgb="FFFA34E2"/>
      <color rgb="FFFB69EA"/>
      <color rgb="FFFC8CEF"/>
      <color rgb="FFFDB1F4"/>
      <color rgb="FFFC92EF"/>
      <color rgb="FFFE44EC"/>
      <color rgb="FFFE94F1"/>
      <color rgb="FFFEB4F5"/>
      <color rgb="FFFED6F9"/>
      <color rgb="FFFFFA2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241300</xdr:colOff>
      <xdr:row>9</xdr:row>
      <xdr:rowOff>215900</xdr:rowOff>
    </xdr:from>
    <xdr:to>
      <xdr:col>7</xdr:col>
      <xdr:colOff>936625</xdr:colOff>
      <xdr:row>9</xdr:row>
      <xdr:rowOff>215900</xdr:rowOff>
    </xdr:to>
    <xdr:sp macro="" textlink="">
      <xdr:nvSpPr>
        <xdr:cNvPr id="6" name="Line 49"/>
        <xdr:cNvSpPr>
          <a:spLocks noChangeShapeType="1"/>
        </xdr:cNvSpPr>
      </xdr:nvSpPr>
      <xdr:spPr bwMode="auto">
        <a:xfrm>
          <a:off x="7950200" y="3822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10</xdr:row>
      <xdr:rowOff>228600</xdr:rowOff>
    </xdr:from>
    <xdr:to>
      <xdr:col>7</xdr:col>
      <xdr:colOff>962025</xdr:colOff>
      <xdr:row>10</xdr:row>
      <xdr:rowOff>228600</xdr:rowOff>
    </xdr:to>
    <xdr:sp macro="" textlink="">
      <xdr:nvSpPr>
        <xdr:cNvPr id="7" name="Line 49"/>
        <xdr:cNvSpPr>
          <a:spLocks noChangeShapeType="1"/>
        </xdr:cNvSpPr>
      </xdr:nvSpPr>
      <xdr:spPr bwMode="auto">
        <a:xfrm>
          <a:off x="7975600" y="427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292100</xdr:colOff>
      <xdr:row>11</xdr:row>
      <xdr:rowOff>228600</xdr:rowOff>
    </xdr:from>
    <xdr:to>
      <xdr:col>7</xdr:col>
      <xdr:colOff>987425</xdr:colOff>
      <xdr:row>11</xdr:row>
      <xdr:rowOff>228600</xdr:rowOff>
    </xdr:to>
    <xdr:sp macro="" textlink="">
      <xdr:nvSpPr>
        <xdr:cNvPr id="8" name="Line 49"/>
        <xdr:cNvSpPr>
          <a:spLocks noChangeShapeType="1"/>
        </xdr:cNvSpPr>
      </xdr:nvSpPr>
      <xdr:spPr bwMode="auto">
        <a:xfrm>
          <a:off x="8001000" y="4724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12</xdr:row>
      <xdr:rowOff>215900</xdr:rowOff>
    </xdr:from>
    <xdr:to>
      <xdr:col>7</xdr:col>
      <xdr:colOff>923925</xdr:colOff>
      <xdr:row>12</xdr:row>
      <xdr:rowOff>215900</xdr:rowOff>
    </xdr:to>
    <xdr:sp macro="" textlink="">
      <xdr:nvSpPr>
        <xdr:cNvPr id="9" name="Line 49"/>
        <xdr:cNvSpPr>
          <a:spLocks noChangeShapeType="1"/>
        </xdr:cNvSpPr>
      </xdr:nvSpPr>
      <xdr:spPr bwMode="auto">
        <a:xfrm>
          <a:off x="7937500" y="5156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13</xdr:row>
      <xdr:rowOff>228600</xdr:rowOff>
    </xdr:from>
    <xdr:to>
      <xdr:col>7</xdr:col>
      <xdr:colOff>949325</xdr:colOff>
      <xdr:row>13</xdr:row>
      <xdr:rowOff>228600</xdr:rowOff>
    </xdr:to>
    <xdr:sp macro="" textlink="">
      <xdr:nvSpPr>
        <xdr:cNvPr id="10" name="Line 49"/>
        <xdr:cNvSpPr>
          <a:spLocks noChangeShapeType="1"/>
        </xdr:cNvSpPr>
      </xdr:nvSpPr>
      <xdr:spPr bwMode="auto">
        <a:xfrm>
          <a:off x="7962900" y="561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8</xdr:row>
      <xdr:rowOff>228600</xdr:rowOff>
    </xdr:from>
    <xdr:to>
      <xdr:col>7</xdr:col>
      <xdr:colOff>962025</xdr:colOff>
      <xdr:row>8</xdr:row>
      <xdr:rowOff>228600</xdr:rowOff>
    </xdr:to>
    <xdr:sp macro="" textlink="">
      <xdr:nvSpPr>
        <xdr:cNvPr id="12" name="Line 49"/>
        <xdr:cNvSpPr>
          <a:spLocks noChangeShapeType="1"/>
        </xdr:cNvSpPr>
      </xdr:nvSpPr>
      <xdr:spPr bwMode="auto">
        <a:xfrm>
          <a:off x="7975600" y="650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26</xdr:row>
      <xdr:rowOff>254000</xdr:rowOff>
    </xdr:from>
    <xdr:to>
      <xdr:col>7</xdr:col>
      <xdr:colOff>949325</xdr:colOff>
      <xdr:row>26</xdr:row>
      <xdr:rowOff>254000</xdr:rowOff>
    </xdr:to>
    <xdr:sp macro="" textlink="">
      <xdr:nvSpPr>
        <xdr:cNvPr id="16" name="Line 49"/>
        <xdr:cNvSpPr>
          <a:spLocks noChangeShapeType="1"/>
        </xdr:cNvSpPr>
      </xdr:nvSpPr>
      <xdr:spPr bwMode="auto">
        <a:xfrm>
          <a:off x="7734300" y="9791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25</xdr:row>
      <xdr:rowOff>266700</xdr:rowOff>
    </xdr:from>
    <xdr:to>
      <xdr:col>7</xdr:col>
      <xdr:colOff>974725</xdr:colOff>
      <xdr:row>25</xdr:row>
      <xdr:rowOff>266700</xdr:rowOff>
    </xdr:to>
    <xdr:sp macro="" textlink="">
      <xdr:nvSpPr>
        <xdr:cNvPr id="20" name="Line 49"/>
        <xdr:cNvSpPr>
          <a:spLocks noChangeShapeType="1"/>
        </xdr:cNvSpPr>
      </xdr:nvSpPr>
      <xdr:spPr bwMode="auto">
        <a:xfrm>
          <a:off x="8597900" y="1118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19</xdr:row>
      <xdr:rowOff>279400</xdr:rowOff>
    </xdr:from>
    <xdr:to>
      <xdr:col>7</xdr:col>
      <xdr:colOff>962025</xdr:colOff>
      <xdr:row>19</xdr:row>
      <xdr:rowOff>279400</xdr:rowOff>
    </xdr:to>
    <xdr:sp macro="" textlink="">
      <xdr:nvSpPr>
        <xdr:cNvPr id="22" name="Line 49"/>
        <xdr:cNvSpPr>
          <a:spLocks noChangeShapeType="1"/>
        </xdr:cNvSpPr>
      </xdr:nvSpPr>
      <xdr:spPr bwMode="auto">
        <a:xfrm>
          <a:off x="7747000" y="7785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342900</xdr:colOff>
      <xdr:row>4</xdr:row>
      <xdr:rowOff>228600</xdr:rowOff>
    </xdr:from>
    <xdr:to>
      <xdr:col>7</xdr:col>
      <xdr:colOff>1038225</xdr:colOff>
      <xdr:row>4</xdr:row>
      <xdr:rowOff>228600</xdr:rowOff>
    </xdr:to>
    <xdr:sp macro="" textlink="">
      <xdr:nvSpPr>
        <xdr:cNvPr id="23" name="Line 49"/>
        <xdr:cNvSpPr>
          <a:spLocks noChangeShapeType="1"/>
        </xdr:cNvSpPr>
      </xdr:nvSpPr>
      <xdr:spPr bwMode="auto">
        <a:xfrm>
          <a:off x="8166100" y="2057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7</xdr:row>
      <xdr:rowOff>215900</xdr:rowOff>
    </xdr:from>
    <xdr:to>
      <xdr:col>7</xdr:col>
      <xdr:colOff>962025</xdr:colOff>
      <xdr:row>7</xdr:row>
      <xdr:rowOff>215900</xdr:rowOff>
    </xdr:to>
    <xdr:sp macro="" textlink="">
      <xdr:nvSpPr>
        <xdr:cNvPr id="24" name="Line 49"/>
        <xdr:cNvSpPr>
          <a:spLocks noChangeShapeType="1"/>
        </xdr:cNvSpPr>
      </xdr:nvSpPr>
      <xdr:spPr bwMode="auto">
        <a:xfrm>
          <a:off x="8089900" y="2489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5</xdr:row>
      <xdr:rowOff>241300</xdr:rowOff>
    </xdr:from>
    <xdr:to>
      <xdr:col>7</xdr:col>
      <xdr:colOff>949325</xdr:colOff>
      <xdr:row>5</xdr:row>
      <xdr:rowOff>241300</xdr:rowOff>
    </xdr:to>
    <xdr:sp macro="" textlink="">
      <xdr:nvSpPr>
        <xdr:cNvPr id="25" name="Line 49"/>
        <xdr:cNvSpPr>
          <a:spLocks noChangeShapeType="1"/>
        </xdr:cNvSpPr>
      </xdr:nvSpPr>
      <xdr:spPr bwMode="auto">
        <a:xfrm>
          <a:off x="8305800" y="2413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6</xdr:row>
      <xdr:rowOff>228600</xdr:rowOff>
    </xdr:from>
    <xdr:to>
      <xdr:col>7</xdr:col>
      <xdr:colOff>949325</xdr:colOff>
      <xdr:row>6</xdr:row>
      <xdr:rowOff>228600</xdr:rowOff>
    </xdr:to>
    <xdr:sp macro="" textlink="">
      <xdr:nvSpPr>
        <xdr:cNvPr id="28" name="Line 49"/>
        <xdr:cNvSpPr>
          <a:spLocks noChangeShapeType="1"/>
        </xdr:cNvSpPr>
      </xdr:nvSpPr>
      <xdr:spPr bwMode="auto">
        <a:xfrm>
          <a:off x="8077200" y="3390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15</xdr:row>
      <xdr:rowOff>203200</xdr:rowOff>
    </xdr:from>
    <xdr:to>
      <xdr:col>7</xdr:col>
      <xdr:colOff>962025</xdr:colOff>
      <xdr:row>15</xdr:row>
      <xdr:rowOff>203200</xdr:rowOff>
    </xdr:to>
    <xdr:sp macro="" textlink="">
      <xdr:nvSpPr>
        <xdr:cNvPr id="27" name="Line 49"/>
        <xdr:cNvSpPr>
          <a:spLocks noChangeShapeType="1"/>
        </xdr:cNvSpPr>
      </xdr:nvSpPr>
      <xdr:spPr bwMode="auto">
        <a:xfrm>
          <a:off x="7747000" y="637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17</xdr:row>
      <xdr:rowOff>215900</xdr:rowOff>
    </xdr:from>
    <xdr:to>
      <xdr:col>7</xdr:col>
      <xdr:colOff>898525</xdr:colOff>
      <xdr:row>17</xdr:row>
      <xdr:rowOff>215900</xdr:rowOff>
    </xdr:to>
    <xdr:sp macro="" textlink="">
      <xdr:nvSpPr>
        <xdr:cNvPr id="29" name="Line 49"/>
        <xdr:cNvSpPr>
          <a:spLocks noChangeShapeType="1"/>
        </xdr:cNvSpPr>
      </xdr:nvSpPr>
      <xdr:spPr bwMode="auto">
        <a:xfrm>
          <a:off x="7683500" y="6832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16</xdr:row>
      <xdr:rowOff>228600</xdr:rowOff>
    </xdr:from>
    <xdr:to>
      <xdr:col>7</xdr:col>
      <xdr:colOff>936625</xdr:colOff>
      <xdr:row>16</xdr:row>
      <xdr:rowOff>228600</xdr:rowOff>
    </xdr:to>
    <xdr:sp macro="" textlink="">
      <xdr:nvSpPr>
        <xdr:cNvPr id="30" name="Line 49"/>
        <xdr:cNvSpPr>
          <a:spLocks noChangeShapeType="1"/>
        </xdr:cNvSpPr>
      </xdr:nvSpPr>
      <xdr:spPr bwMode="auto">
        <a:xfrm>
          <a:off x="8293100" y="7734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14</xdr:row>
      <xdr:rowOff>228600</xdr:rowOff>
    </xdr:from>
    <xdr:to>
      <xdr:col>7</xdr:col>
      <xdr:colOff>936625</xdr:colOff>
      <xdr:row>14</xdr:row>
      <xdr:rowOff>228600</xdr:rowOff>
    </xdr:to>
    <xdr:sp macro="" textlink="">
      <xdr:nvSpPr>
        <xdr:cNvPr id="31" name="Line 49"/>
        <xdr:cNvSpPr>
          <a:spLocks noChangeShapeType="1"/>
        </xdr:cNvSpPr>
      </xdr:nvSpPr>
      <xdr:spPr bwMode="auto">
        <a:xfrm>
          <a:off x="8293100" y="6400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292100</xdr:colOff>
      <xdr:row>18</xdr:row>
      <xdr:rowOff>254000</xdr:rowOff>
    </xdr:from>
    <xdr:to>
      <xdr:col>7</xdr:col>
      <xdr:colOff>987425</xdr:colOff>
      <xdr:row>18</xdr:row>
      <xdr:rowOff>254000</xdr:rowOff>
    </xdr:to>
    <xdr:sp macro="" textlink="">
      <xdr:nvSpPr>
        <xdr:cNvPr id="32" name="Line 49"/>
        <xdr:cNvSpPr>
          <a:spLocks noChangeShapeType="1"/>
        </xdr:cNvSpPr>
      </xdr:nvSpPr>
      <xdr:spPr bwMode="auto">
        <a:xfrm>
          <a:off x="8343900" y="8204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20</xdr:row>
      <xdr:rowOff>254000</xdr:rowOff>
    </xdr:from>
    <xdr:to>
      <xdr:col>7</xdr:col>
      <xdr:colOff>898525</xdr:colOff>
      <xdr:row>20</xdr:row>
      <xdr:rowOff>254000</xdr:rowOff>
    </xdr:to>
    <xdr:sp macro="" textlink="">
      <xdr:nvSpPr>
        <xdr:cNvPr id="33" name="Line 49"/>
        <xdr:cNvSpPr>
          <a:spLocks noChangeShapeType="1"/>
        </xdr:cNvSpPr>
      </xdr:nvSpPr>
      <xdr:spPr bwMode="auto">
        <a:xfrm>
          <a:off x="8521700" y="9220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27</xdr:row>
      <xdr:rowOff>279400</xdr:rowOff>
    </xdr:from>
    <xdr:to>
      <xdr:col>7</xdr:col>
      <xdr:colOff>898525</xdr:colOff>
      <xdr:row>27</xdr:row>
      <xdr:rowOff>279400</xdr:rowOff>
    </xdr:to>
    <xdr:sp macro="" textlink="">
      <xdr:nvSpPr>
        <xdr:cNvPr id="34" name="Line 49"/>
        <xdr:cNvSpPr>
          <a:spLocks noChangeShapeType="1"/>
        </xdr:cNvSpPr>
      </xdr:nvSpPr>
      <xdr:spPr bwMode="auto">
        <a:xfrm>
          <a:off x="8521700" y="10769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330200</xdr:colOff>
      <xdr:row>23</xdr:row>
      <xdr:rowOff>266700</xdr:rowOff>
    </xdr:from>
    <xdr:to>
      <xdr:col>7</xdr:col>
      <xdr:colOff>1025525</xdr:colOff>
      <xdr:row>23</xdr:row>
      <xdr:rowOff>266700</xdr:rowOff>
    </xdr:to>
    <xdr:sp macro="" textlink="">
      <xdr:nvSpPr>
        <xdr:cNvPr id="26" name="Line 49"/>
        <xdr:cNvSpPr>
          <a:spLocks noChangeShapeType="1"/>
        </xdr:cNvSpPr>
      </xdr:nvSpPr>
      <xdr:spPr bwMode="auto">
        <a:xfrm>
          <a:off x="8648700" y="12788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342900</xdr:colOff>
      <xdr:row>24</xdr:row>
      <xdr:rowOff>266700</xdr:rowOff>
    </xdr:from>
    <xdr:to>
      <xdr:col>7</xdr:col>
      <xdr:colOff>1038225</xdr:colOff>
      <xdr:row>24</xdr:row>
      <xdr:rowOff>266700</xdr:rowOff>
    </xdr:to>
    <xdr:sp macro="" textlink="">
      <xdr:nvSpPr>
        <xdr:cNvPr id="35" name="Line 49"/>
        <xdr:cNvSpPr>
          <a:spLocks noChangeShapeType="1"/>
        </xdr:cNvSpPr>
      </xdr:nvSpPr>
      <xdr:spPr bwMode="auto">
        <a:xfrm>
          <a:off x="8661400" y="10172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21</xdr:row>
      <xdr:rowOff>254000</xdr:rowOff>
    </xdr:from>
    <xdr:to>
      <xdr:col>7</xdr:col>
      <xdr:colOff>923925</xdr:colOff>
      <xdr:row>21</xdr:row>
      <xdr:rowOff>254000</xdr:rowOff>
    </xdr:to>
    <xdr:sp macro="" textlink="">
      <xdr:nvSpPr>
        <xdr:cNvPr id="36" name="Line 49"/>
        <xdr:cNvSpPr>
          <a:spLocks noChangeShapeType="1"/>
        </xdr:cNvSpPr>
      </xdr:nvSpPr>
      <xdr:spPr bwMode="auto">
        <a:xfrm>
          <a:off x="8547100" y="9652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330200</xdr:colOff>
      <xdr:row>22</xdr:row>
      <xdr:rowOff>241300</xdr:rowOff>
    </xdr:from>
    <xdr:to>
      <xdr:col>7</xdr:col>
      <xdr:colOff>1025525</xdr:colOff>
      <xdr:row>22</xdr:row>
      <xdr:rowOff>241300</xdr:rowOff>
    </xdr:to>
    <xdr:sp macro="" textlink="">
      <xdr:nvSpPr>
        <xdr:cNvPr id="37" name="Line 49"/>
        <xdr:cNvSpPr>
          <a:spLocks noChangeShapeType="1"/>
        </xdr:cNvSpPr>
      </xdr:nvSpPr>
      <xdr:spPr bwMode="auto">
        <a:xfrm>
          <a:off x="8648700" y="10147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50"/>
  <sheetViews>
    <sheetView showGridLines="0" tabSelected="1" zoomScale="75" zoomScaleNormal="75" zoomScaleSheetLayoutView="100" workbookViewId="0">
      <selection sqref="A1:N1"/>
    </sheetView>
  </sheetViews>
  <sheetFormatPr defaultRowHeight="12.75"/>
  <cols>
    <col min="1" max="1" width="6.85546875" style="1" bestFit="1" customWidth="1"/>
    <col min="2" max="2" width="39" style="1" customWidth="1"/>
    <col min="3" max="3" width="32.28515625" style="1" customWidth="1"/>
    <col min="4" max="4" width="12.28515625" style="1" bestFit="1" customWidth="1"/>
    <col min="5" max="5" width="18.85546875" style="3" bestFit="1" customWidth="1"/>
    <col min="6" max="6" width="10.5703125" style="4" customWidth="1"/>
    <col min="7" max="7" width="9.7109375" style="1" bestFit="1" customWidth="1"/>
    <col min="8" max="8" width="19.28515625" style="1" customWidth="1"/>
    <col min="9" max="9" width="18.5703125" style="5" customWidth="1"/>
    <col min="10" max="10" width="12.42578125" style="6" bestFit="1" customWidth="1"/>
    <col min="11" max="11" width="15.7109375" style="1" customWidth="1"/>
    <col min="12" max="12" width="8.28515625" style="1" bestFit="1" customWidth="1"/>
    <col min="13" max="13" width="14" style="1" customWidth="1"/>
    <col min="14" max="14" width="11.140625" style="1" customWidth="1"/>
    <col min="15" max="15" width="5.28515625" style="1" hidden="1" customWidth="1"/>
    <col min="16" max="16" width="3.85546875" style="1" customWidth="1"/>
    <col min="17" max="17" width="32.140625" style="1" customWidth="1"/>
    <col min="18" max="18" width="11.42578125" style="1" customWidth="1"/>
    <col min="19" max="19" width="14.7109375" style="1" bestFit="1" customWidth="1"/>
    <col min="20" max="16384" width="9.140625" style="1"/>
  </cols>
  <sheetData>
    <row r="1" spans="1:14" ht="31.5" customHeight="1">
      <c r="A1" s="232" t="s">
        <v>23</v>
      </c>
      <c r="B1" s="233"/>
      <c r="C1" s="233"/>
      <c r="D1" s="233"/>
      <c r="E1" s="233"/>
      <c r="F1" s="233"/>
      <c r="G1" s="233"/>
      <c r="H1" s="233"/>
      <c r="I1" s="233"/>
      <c r="J1" s="233"/>
      <c r="K1" s="233"/>
      <c r="L1" s="233"/>
      <c r="M1" s="233"/>
      <c r="N1" s="234"/>
    </row>
    <row r="2" spans="1:14" ht="30" customHeight="1" thickBot="1">
      <c r="A2" s="245" t="s">
        <v>67</v>
      </c>
      <c r="B2" s="246"/>
      <c r="C2" s="246"/>
      <c r="D2" s="246"/>
      <c r="E2" s="246"/>
      <c r="F2" s="246"/>
      <c r="G2" s="246"/>
      <c r="H2" s="246"/>
      <c r="I2" s="246"/>
      <c r="J2" s="246"/>
      <c r="K2" s="246"/>
      <c r="L2" s="246"/>
      <c r="M2" s="246"/>
      <c r="N2" s="247"/>
    </row>
    <row r="3" spans="1:14" ht="39" customHeight="1">
      <c r="A3" s="264" t="s">
        <v>29</v>
      </c>
      <c r="B3" s="270" t="s">
        <v>8</v>
      </c>
      <c r="C3" s="266" t="s">
        <v>9</v>
      </c>
      <c r="D3" s="262" t="s">
        <v>13</v>
      </c>
      <c r="E3" s="243" t="s">
        <v>68</v>
      </c>
      <c r="F3" s="243"/>
      <c r="G3" s="268" t="s">
        <v>16</v>
      </c>
      <c r="H3" s="258" t="s">
        <v>69</v>
      </c>
      <c r="I3" s="259"/>
      <c r="J3" s="241" t="s">
        <v>46</v>
      </c>
      <c r="K3" s="248" t="s">
        <v>98</v>
      </c>
      <c r="L3" s="249"/>
      <c r="M3" s="256" t="s">
        <v>99</v>
      </c>
      <c r="N3" s="257"/>
    </row>
    <row r="4" spans="1:14" ht="28.5" customHeight="1" thickBot="1">
      <c r="A4" s="265"/>
      <c r="B4" s="271"/>
      <c r="C4" s="267"/>
      <c r="D4" s="263"/>
      <c r="E4" s="244"/>
      <c r="F4" s="244"/>
      <c r="G4" s="269"/>
      <c r="H4" s="260"/>
      <c r="I4" s="261"/>
      <c r="J4" s="242"/>
      <c r="K4" s="250"/>
      <c r="L4" s="251"/>
      <c r="M4" s="167" t="s">
        <v>63</v>
      </c>
      <c r="N4" s="168" t="s">
        <v>64</v>
      </c>
    </row>
    <row r="5" spans="1:14" s="10" customFormat="1" ht="34.5" customHeight="1">
      <c r="A5" s="33">
        <v>1</v>
      </c>
      <c r="B5" s="34" t="s">
        <v>38</v>
      </c>
      <c r="C5" s="35" t="s">
        <v>54</v>
      </c>
      <c r="D5" s="36" t="s">
        <v>32</v>
      </c>
      <c r="E5" s="170">
        <v>3.0830250000000001</v>
      </c>
      <c r="F5" s="37" t="s">
        <v>33</v>
      </c>
      <c r="G5" s="38">
        <v>1.07</v>
      </c>
      <c r="H5" s="39" t="s">
        <v>76</v>
      </c>
      <c r="I5" s="40">
        <f t="shared" ref="I5" si="0">(E5*1000)/(8250*1.07)</f>
        <v>0.34925233644859816</v>
      </c>
      <c r="J5" s="214">
        <f>+(I5/$I$5)*100</f>
        <v>100</v>
      </c>
      <c r="K5" s="184">
        <v>1.6369769999999999</v>
      </c>
      <c r="L5" s="41" t="s">
        <v>34</v>
      </c>
      <c r="M5" s="42">
        <f t="shared" ref="M5" si="1">+(E5/K5)-1</f>
        <v>0.88336488539545788</v>
      </c>
      <c r="N5" s="199">
        <v>11</v>
      </c>
    </row>
    <row r="6" spans="1:14" s="10" customFormat="1" ht="35.1" customHeight="1">
      <c r="A6" s="33">
        <v>2</v>
      </c>
      <c r="B6" s="34" t="s">
        <v>39</v>
      </c>
      <c r="C6" s="35" t="s">
        <v>53</v>
      </c>
      <c r="D6" s="36" t="s">
        <v>32</v>
      </c>
      <c r="E6" s="170">
        <v>3.107148</v>
      </c>
      <c r="F6" s="37" t="s">
        <v>33</v>
      </c>
      <c r="G6" s="38">
        <v>1.07</v>
      </c>
      <c r="H6" s="39" t="s">
        <v>84</v>
      </c>
      <c r="I6" s="40">
        <f>(E6*1000)/(8250*1.07)</f>
        <v>0.35198504672897196</v>
      </c>
      <c r="J6" s="214">
        <f>+(I6/$I$5)*100</f>
        <v>100.78244581214877</v>
      </c>
      <c r="K6" s="184">
        <v>1.6519470000000001</v>
      </c>
      <c r="L6" s="41" t="s">
        <v>34</v>
      </c>
      <c r="M6" s="42">
        <f>+(E6/K6)-1</f>
        <v>0.88090053736590823</v>
      </c>
      <c r="N6" s="199">
        <v>10</v>
      </c>
    </row>
    <row r="7" spans="1:14" s="10" customFormat="1" ht="35.1" customHeight="1">
      <c r="A7" s="33">
        <v>3</v>
      </c>
      <c r="B7" s="68" t="s">
        <v>40</v>
      </c>
      <c r="C7" s="35" t="s">
        <v>54</v>
      </c>
      <c r="D7" s="36" t="s">
        <v>32</v>
      </c>
      <c r="E7" s="170">
        <v>3.1692200000000001</v>
      </c>
      <c r="F7" s="37" t="s">
        <v>33</v>
      </c>
      <c r="G7" s="38">
        <v>1.07</v>
      </c>
      <c r="H7" s="39" t="s">
        <v>75</v>
      </c>
      <c r="I7" s="40">
        <f>(E7*1000)/(8250*1.07)</f>
        <v>0.35901670914755029</v>
      </c>
      <c r="J7" s="214">
        <f>+(I7/$I$5)*100</f>
        <v>102.79579309282281</v>
      </c>
      <c r="K7" s="184">
        <v>1.6904729999999999</v>
      </c>
      <c r="L7" s="41" t="s">
        <v>34</v>
      </c>
      <c r="M7" s="42">
        <f>+(E7/K7)-1</f>
        <v>0.87475339742190528</v>
      </c>
      <c r="N7" s="199">
        <v>9</v>
      </c>
    </row>
    <row r="8" spans="1:14" s="10" customFormat="1" ht="35.1" customHeight="1">
      <c r="A8" s="33">
        <v>4</v>
      </c>
      <c r="B8" s="34" t="s">
        <v>37</v>
      </c>
      <c r="C8" s="35" t="s">
        <v>36</v>
      </c>
      <c r="D8" s="36" t="s">
        <v>32</v>
      </c>
      <c r="E8" s="170">
        <v>3.1936900600000002</v>
      </c>
      <c r="F8" s="37" t="s">
        <v>33</v>
      </c>
      <c r="G8" s="38">
        <v>1.07</v>
      </c>
      <c r="H8" s="39" t="s">
        <v>61</v>
      </c>
      <c r="I8" s="40">
        <f>(E8*1000)/(8250*1.07)</f>
        <v>0.36178873520249227</v>
      </c>
      <c r="J8" s="214">
        <f>+(I8/$I$5)*100</f>
        <v>103.58949603068417</v>
      </c>
      <c r="K8" s="184">
        <v>1.67405066</v>
      </c>
      <c r="L8" s="41" t="s">
        <v>34</v>
      </c>
      <c r="M8" s="42">
        <f>+(E8/K8)-1</f>
        <v>0.90776189532997775</v>
      </c>
      <c r="N8" s="199">
        <v>12</v>
      </c>
    </row>
    <row r="9" spans="1:14" s="10" customFormat="1" ht="35.1" customHeight="1">
      <c r="A9" s="69">
        <v>5</v>
      </c>
      <c r="B9" s="70" t="s">
        <v>39</v>
      </c>
      <c r="C9" s="71" t="s">
        <v>35</v>
      </c>
      <c r="D9" s="72" t="s">
        <v>32</v>
      </c>
      <c r="E9" s="169">
        <v>3.2049519800000001</v>
      </c>
      <c r="F9" s="73" t="s">
        <v>33</v>
      </c>
      <c r="G9" s="74">
        <v>1.07</v>
      </c>
      <c r="H9" s="75" t="s">
        <v>83</v>
      </c>
      <c r="I9" s="76">
        <f>(E9*1000)/(8250*1.07)</f>
        <v>0.3630645120362504</v>
      </c>
      <c r="J9" s="215">
        <f>+(I9/$I$5)*100</f>
        <v>103.95478401894245</v>
      </c>
      <c r="K9" s="185">
        <v>1.65213688</v>
      </c>
      <c r="L9" s="77" t="s">
        <v>34</v>
      </c>
      <c r="M9" s="78">
        <f t="shared" ref="M9" si="2">+(E9/K9)-1</f>
        <v>0.93988283827911401</v>
      </c>
      <c r="N9" s="200">
        <v>13</v>
      </c>
    </row>
    <row r="10" spans="1:14" s="10" customFormat="1" ht="35.1" customHeight="1">
      <c r="A10" s="69">
        <v>6</v>
      </c>
      <c r="B10" s="70" t="s">
        <v>41</v>
      </c>
      <c r="C10" s="71" t="s">
        <v>51</v>
      </c>
      <c r="D10" s="72" t="s">
        <v>32</v>
      </c>
      <c r="E10" s="169">
        <v>3.26805602</v>
      </c>
      <c r="F10" s="73" t="s">
        <v>33</v>
      </c>
      <c r="G10" s="74">
        <v>1.07</v>
      </c>
      <c r="H10" s="75" t="s">
        <v>79</v>
      </c>
      <c r="I10" s="76">
        <f t="shared" ref="I10:I18" si="3">(E10*1000)/(8250*1.07)</f>
        <v>0.37021308637779665</v>
      </c>
      <c r="J10" s="215">
        <f t="shared" ref="J10:J20" si="4">+(I10/$I$5)*100</f>
        <v>106.00160621467552</v>
      </c>
      <c r="K10" s="185">
        <v>1.7518138400000001</v>
      </c>
      <c r="L10" s="77" t="s">
        <v>34</v>
      </c>
      <c r="M10" s="78">
        <f>+(E10/K10)-1</f>
        <v>0.86552700143069994</v>
      </c>
      <c r="N10" s="200">
        <v>8</v>
      </c>
    </row>
    <row r="11" spans="1:14" s="10" customFormat="1" ht="35.1" customHeight="1">
      <c r="A11" s="79">
        <v>7</v>
      </c>
      <c r="B11" s="70" t="s">
        <v>43</v>
      </c>
      <c r="C11" s="71" t="s">
        <v>53</v>
      </c>
      <c r="D11" s="72" t="s">
        <v>32</v>
      </c>
      <c r="E11" s="169">
        <v>3.2825259999999998</v>
      </c>
      <c r="F11" s="73" t="s">
        <v>33</v>
      </c>
      <c r="G11" s="74">
        <v>1.07</v>
      </c>
      <c r="H11" s="75" t="s">
        <v>85</v>
      </c>
      <c r="I11" s="76">
        <f>(E11*1000)/(8250*1.07)</f>
        <v>0.37185227980741997</v>
      </c>
      <c r="J11" s="215">
        <f t="shared" si="4"/>
        <v>106.47094979768245</v>
      </c>
      <c r="K11" s="185">
        <v>1.6904729999999999</v>
      </c>
      <c r="L11" s="77" t="s">
        <v>34</v>
      </c>
      <c r="M11" s="78">
        <f t="shared" ref="M11" si="5">+(E11/K11)-1</f>
        <v>0.94177960842912012</v>
      </c>
      <c r="N11" s="200">
        <v>14</v>
      </c>
    </row>
    <row r="12" spans="1:14" s="10" customFormat="1" ht="35.1" customHeight="1">
      <c r="A12" s="69">
        <v>8</v>
      </c>
      <c r="B12" s="80" t="s">
        <v>42</v>
      </c>
      <c r="C12" s="71" t="s">
        <v>54</v>
      </c>
      <c r="D12" s="72" t="s">
        <v>32</v>
      </c>
      <c r="E12" s="169">
        <v>3.3568190000000002</v>
      </c>
      <c r="F12" s="73" t="s">
        <v>33</v>
      </c>
      <c r="G12" s="74">
        <v>1.07</v>
      </c>
      <c r="H12" s="75" t="s">
        <v>74</v>
      </c>
      <c r="I12" s="76">
        <f t="shared" si="3"/>
        <v>0.3802683659020108</v>
      </c>
      <c r="J12" s="215">
        <f t="shared" si="4"/>
        <v>108.88069347475289</v>
      </c>
      <c r="K12" s="185">
        <v>1.8069029999999999</v>
      </c>
      <c r="L12" s="77" t="s">
        <v>34</v>
      </c>
      <c r="M12" s="78">
        <f t="shared" ref="M12" si="6">+(E12/K12)-1</f>
        <v>0.85777487778812711</v>
      </c>
      <c r="N12" s="200">
        <v>7</v>
      </c>
    </row>
    <row r="13" spans="1:14" s="10" customFormat="1" ht="35.1" customHeight="1">
      <c r="A13" s="81">
        <v>9</v>
      </c>
      <c r="B13" s="82" t="s">
        <v>43</v>
      </c>
      <c r="C13" s="83" t="s">
        <v>51</v>
      </c>
      <c r="D13" s="84" t="s">
        <v>32</v>
      </c>
      <c r="E13" s="172">
        <v>3.3615592200000002</v>
      </c>
      <c r="F13" s="85" t="s">
        <v>33</v>
      </c>
      <c r="G13" s="86">
        <v>1.07</v>
      </c>
      <c r="H13" s="87" t="s">
        <v>78</v>
      </c>
      <c r="I13" s="88">
        <f t="shared" si="3"/>
        <v>0.38080534919286324</v>
      </c>
      <c r="J13" s="216">
        <f t="shared" si="4"/>
        <v>109.03444571484175</v>
      </c>
      <c r="K13" s="187">
        <v>1.8098462399999999</v>
      </c>
      <c r="L13" s="89" t="s">
        <v>34</v>
      </c>
      <c r="M13" s="90">
        <f>+(E13/K13)-1</f>
        <v>0.85737282300843431</v>
      </c>
      <c r="N13" s="201">
        <v>6</v>
      </c>
    </row>
    <row r="14" spans="1:14" s="10" customFormat="1" ht="35.1" customHeight="1">
      <c r="A14" s="81">
        <v>10</v>
      </c>
      <c r="B14" s="82" t="s">
        <v>44</v>
      </c>
      <c r="C14" s="83" t="s">
        <v>53</v>
      </c>
      <c r="D14" s="84" t="s">
        <v>32</v>
      </c>
      <c r="E14" s="172">
        <v>3.4201619999999999</v>
      </c>
      <c r="F14" s="85" t="s">
        <v>33</v>
      </c>
      <c r="G14" s="86">
        <v>1.07</v>
      </c>
      <c r="H14" s="87" t="s">
        <v>86</v>
      </c>
      <c r="I14" s="88">
        <f t="shared" ref="I14" si="7">(E14*1000)/(8250*1.07)</f>
        <v>0.38744401019541203</v>
      </c>
      <c r="J14" s="216">
        <f t="shared" ref="J14" si="8">+(I14/$I$5)*100</f>
        <v>110.93526649962291</v>
      </c>
      <c r="K14" s="187">
        <v>1.8462190000000001</v>
      </c>
      <c r="L14" s="89" t="s">
        <v>34</v>
      </c>
      <c r="M14" s="90">
        <f>+(E14/K14)-1</f>
        <v>0.85252237139797593</v>
      </c>
      <c r="N14" s="201">
        <v>5</v>
      </c>
    </row>
    <row r="15" spans="1:14" s="10" customFormat="1" ht="35.1" customHeight="1">
      <c r="A15" s="116">
        <v>11</v>
      </c>
      <c r="B15" s="117" t="s">
        <v>49</v>
      </c>
      <c r="C15" s="118" t="s">
        <v>35</v>
      </c>
      <c r="D15" s="119" t="s">
        <v>32</v>
      </c>
      <c r="E15" s="171">
        <v>3.4298422799999999</v>
      </c>
      <c r="F15" s="120" t="s">
        <v>33</v>
      </c>
      <c r="G15" s="121">
        <v>1.07</v>
      </c>
      <c r="H15" s="122" t="s">
        <v>80</v>
      </c>
      <c r="I15" s="123">
        <f>(E15*1000)/(8250*1.07)</f>
        <v>0.38854061512319454</v>
      </c>
      <c r="J15" s="217">
        <f>+(I15/$I$5)*100</f>
        <v>111.24925292529251</v>
      </c>
      <c r="K15" s="186">
        <v>2.1039600599999999</v>
      </c>
      <c r="L15" s="124" t="s">
        <v>34</v>
      </c>
      <c r="M15" s="125">
        <f>+(E15/K15)-1</f>
        <v>0.63018412051034844</v>
      </c>
      <c r="N15" s="202">
        <v>1</v>
      </c>
    </row>
    <row r="16" spans="1:14" s="10" customFormat="1" ht="35.1" customHeight="1">
      <c r="A16" s="116">
        <v>12</v>
      </c>
      <c r="B16" s="126" t="s">
        <v>44</v>
      </c>
      <c r="C16" s="118" t="s">
        <v>52</v>
      </c>
      <c r="D16" s="119" t="s">
        <v>32</v>
      </c>
      <c r="E16" s="171">
        <v>3.5414997800000001</v>
      </c>
      <c r="F16" s="120" t="s">
        <v>33</v>
      </c>
      <c r="G16" s="121">
        <v>1.07</v>
      </c>
      <c r="H16" s="122" t="s">
        <v>77</v>
      </c>
      <c r="I16" s="123">
        <f t="shared" si="3"/>
        <v>0.40118943981874822</v>
      </c>
      <c r="J16" s="217">
        <f t="shared" si="4"/>
        <v>114.87093941826613</v>
      </c>
      <c r="K16" s="186">
        <v>1.92152616</v>
      </c>
      <c r="L16" s="124" t="s">
        <v>34</v>
      </c>
      <c r="M16" s="125">
        <f>+(E16/K16)-1</f>
        <v>0.84306612822799143</v>
      </c>
      <c r="N16" s="202">
        <v>4</v>
      </c>
    </row>
    <row r="17" spans="1:14" s="10" customFormat="1" ht="35.1" customHeight="1">
      <c r="A17" s="105">
        <v>13</v>
      </c>
      <c r="B17" s="106" t="s">
        <v>50</v>
      </c>
      <c r="C17" s="107" t="s">
        <v>35</v>
      </c>
      <c r="D17" s="108" t="s">
        <v>32</v>
      </c>
      <c r="E17" s="173">
        <v>3.7154129</v>
      </c>
      <c r="F17" s="109" t="s">
        <v>33</v>
      </c>
      <c r="G17" s="110">
        <v>1.07</v>
      </c>
      <c r="H17" s="111" t="s">
        <v>81</v>
      </c>
      <c r="I17" s="112">
        <f>(E17*1000)/(8250*1.07)</f>
        <v>0.42089072783913906</v>
      </c>
      <c r="J17" s="218">
        <f>+(I17/$I$5)*100</f>
        <v>120.5119290307409</v>
      </c>
      <c r="K17" s="188">
        <v>2.1039600599999999</v>
      </c>
      <c r="L17" s="113" t="s">
        <v>34</v>
      </c>
      <c r="M17" s="114">
        <f>+(E17/K17)-1</f>
        <v>0.76591417804765749</v>
      </c>
      <c r="N17" s="203">
        <v>3</v>
      </c>
    </row>
    <row r="18" spans="1:14" s="10" customFormat="1" ht="35.1" customHeight="1">
      <c r="A18" s="105">
        <v>14</v>
      </c>
      <c r="B18" s="115" t="s">
        <v>45</v>
      </c>
      <c r="C18" s="107" t="s">
        <v>36</v>
      </c>
      <c r="D18" s="108" t="s">
        <v>32</v>
      </c>
      <c r="E18" s="173">
        <v>3.8476165600000001</v>
      </c>
      <c r="F18" s="109" t="s">
        <v>33</v>
      </c>
      <c r="G18" s="110">
        <v>1.07</v>
      </c>
      <c r="H18" s="111" t="s">
        <v>82</v>
      </c>
      <c r="I18" s="112">
        <f t="shared" si="3"/>
        <v>0.43586706995185498</v>
      </c>
      <c r="J18" s="218">
        <f t="shared" si="4"/>
        <v>124.80004411251934</v>
      </c>
      <c r="K18" s="188">
        <v>1.9782841600000001</v>
      </c>
      <c r="L18" s="113" t="s">
        <v>34</v>
      </c>
      <c r="M18" s="114">
        <f t="shared" ref="M18" si="9">+(E18/K18)-1</f>
        <v>0.94492613235097633</v>
      </c>
      <c r="N18" s="203">
        <v>15</v>
      </c>
    </row>
    <row r="19" spans="1:14" s="2" customFormat="1" ht="39.950000000000003" customHeight="1">
      <c r="A19" s="23">
        <v>15</v>
      </c>
      <c r="B19" s="24" t="s">
        <v>26</v>
      </c>
      <c r="C19" s="25" t="s">
        <v>56</v>
      </c>
      <c r="D19" s="26" t="s">
        <v>55</v>
      </c>
      <c r="E19" s="174">
        <v>2.7128199999999998</v>
      </c>
      <c r="F19" s="27" t="s">
        <v>10</v>
      </c>
      <c r="G19" s="28">
        <v>0.65</v>
      </c>
      <c r="H19" s="29" t="s">
        <v>87</v>
      </c>
      <c r="I19" s="30">
        <f>(E19*1000)/(4750*0.65)</f>
        <v>0.87864615384615374</v>
      </c>
      <c r="J19" s="219">
        <f t="shared" si="4"/>
        <v>251.57917704452353</v>
      </c>
      <c r="K19" s="189">
        <v>0.94989999999999997</v>
      </c>
      <c r="L19" s="31" t="s">
        <v>10</v>
      </c>
      <c r="M19" s="43">
        <f t="shared" ref="M19" si="10">+(E19/K19)-1</f>
        <v>1.8559006211180122</v>
      </c>
      <c r="N19" s="204">
        <v>21</v>
      </c>
    </row>
    <row r="20" spans="1:14" s="2" customFormat="1" ht="39.950000000000003" customHeight="1">
      <c r="A20" s="14">
        <v>16</v>
      </c>
      <c r="B20" s="15" t="s">
        <v>17</v>
      </c>
      <c r="C20" s="16" t="s">
        <v>28</v>
      </c>
      <c r="D20" s="17" t="s">
        <v>2</v>
      </c>
      <c r="E20" s="175">
        <v>5.8</v>
      </c>
      <c r="F20" s="18" t="s">
        <v>10</v>
      </c>
      <c r="G20" s="19">
        <v>0.65</v>
      </c>
      <c r="H20" s="20" t="s">
        <v>62</v>
      </c>
      <c r="I20" s="21">
        <f>(E20*1000)/(7000*0.65)</f>
        <v>1.2747252747252746</v>
      </c>
      <c r="J20" s="220">
        <f t="shared" si="4"/>
        <v>364.98689964036492</v>
      </c>
      <c r="K20" s="190">
        <v>1.69</v>
      </c>
      <c r="L20" s="22" t="s">
        <v>10</v>
      </c>
      <c r="M20" s="44">
        <f t="shared" ref="M20" si="11">+(E20/K20)-1</f>
        <v>2.4319526627218937</v>
      </c>
      <c r="N20" s="205">
        <v>24</v>
      </c>
    </row>
    <row r="21" spans="1:14" s="2" customFormat="1" ht="39.950000000000003" customHeight="1">
      <c r="A21" s="127">
        <v>17</v>
      </c>
      <c r="B21" s="128" t="s">
        <v>65</v>
      </c>
      <c r="C21" s="129" t="s">
        <v>19</v>
      </c>
      <c r="D21" s="130" t="s">
        <v>3</v>
      </c>
      <c r="E21" s="178">
        <v>1.37332707</v>
      </c>
      <c r="F21" s="131" t="s">
        <v>12</v>
      </c>
      <c r="G21" s="132">
        <v>0.99</v>
      </c>
      <c r="H21" s="133" t="s">
        <v>92</v>
      </c>
      <c r="I21" s="134">
        <f>(E21*1000)/(860*0.99)</f>
        <v>1.6130221634954194</v>
      </c>
      <c r="J21" s="221">
        <f>+(I21/$I$5)*100</f>
        <v>461.85007089646734</v>
      </c>
      <c r="K21" s="197">
        <v>0.78089805000000001</v>
      </c>
      <c r="L21" s="135" t="s">
        <v>12</v>
      </c>
      <c r="M21" s="136">
        <f>+(E21/K21)-1</f>
        <v>0.7586509148025149</v>
      </c>
      <c r="N21" s="206">
        <v>2</v>
      </c>
    </row>
    <row r="22" spans="1:14" s="2" customFormat="1" ht="39.950000000000003" customHeight="1">
      <c r="A22" s="11">
        <v>18</v>
      </c>
      <c r="B22" s="46" t="s">
        <v>20</v>
      </c>
      <c r="C22" s="47" t="s">
        <v>21</v>
      </c>
      <c r="D22" s="48" t="s">
        <v>5</v>
      </c>
      <c r="E22" s="182">
        <v>24.663280100000001</v>
      </c>
      <c r="F22" s="49" t="s">
        <v>10</v>
      </c>
      <c r="G22" s="50">
        <v>1.06</v>
      </c>
      <c r="H22" s="51" t="s">
        <v>96</v>
      </c>
      <c r="I22" s="12">
        <f>(E22*1000)/(11100*1.06)</f>
        <v>2.0961482321944587</v>
      </c>
      <c r="J22" s="222">
        <f>+(I22/$I$5)*100</f>
        <v>600.18159177095822</v>
      </c>
      <c r="K22" s="193">
        <v>10.420696</v>
      </c>
      <c r="L22" s="32" t="s">
        <v>10</v>
      </c>
      <c r="M22" s="45">
        <f>+(E22/K22)-1</f>
        <v>1.3667593892001073</v>
      </c>
      <c r="N22" s="207">
        <v>17</v>
      </c>
    </row>
    <row r="23" spans="1:14" s="2" customFormat="1" ht="39.950000000000003" customHeight="1">
      <c r="A23" s="52">
        <v>19</v>
      </c>
      <c r="B23" s="91" t="s">
        <v>18</v>
      </c>
      <c r="C23" s="92" t="s">
        <v>30</v>
      </c>
      <c r="D23" s="93" t="s">
        <v>4</v>
      </c>
      <c r="E23" s="181">
        <v>18.239999999999998</v>
      </c>
      <c r="F23" s="94" t="s">
        <v>11</v>
      </c>
      <c r="G23" s="95">
        <v>0.8</v>
      </c>
      <c r="H23" s="96" t="s">
        <v>95</v>
      </c>
      <c r="I23" s="97">
        <f>(E23*1000)/(9875*0.8)</f>
        <v>2.3088607594936708</v>
      </c>
      <c r="J23" s="223">
        <f>+(I23/$I$5)*100</f>
        <v>661.08670394921796</v>
      </c>
      <c r="K23" s="191">
        <v>6.27</v>
      </c>
      <c r="L23" s="53" t="s">
        <v>10</v>
      </c>
      <c r="M23" s="54">
        <f>+(E23/K23)-1</f>
        <v>1.9090909090909092</v>
      </c>
      <c r="N23" s="208">
        <v>22</v>
      </c>
    </row>
    <row r="24" spans="1:14" s="2" customFormat="1" ht="39.950000000000003" customHeight="1">
      <c r="A24" s="147">
        <v>20</v>
      </c>
      <c r="B24" s="148" t="s">
        <v>89</v>
      </c>
      <c r="C24" s="149" t="s">
        <v>19</v>
      </c>
      <c r="D24" s="150" t="s">
        <v>3</v>
      </c>
      <c r="E24" s="176">
        <v>2.0545930490000002</v>
      </c>
      <c r="F24" s="151" t="s">
        <v>12</v>
      </c>
      <c r="G24" s="152">
        <v>0.99</v>
      </c>
      <c r="H24" s="153" t="s">
        <v>90</v>
      </c>
      <c r="I24" s="154">
        <f>(E24*1000)/(860*0.99)</f>
        <v>2.4131936210946678</v>
      </c>
      <c r="J24" s="224">
        <f t="shared" ref="J24" si="12">+(I24/$I$5)*100</f>
        <v>690.95990756523804</v>
      </c>
      <c r="K24" s="196">
        <v>1.0256925800000001</v>
      </c>
      <c r="L24" s="155" t="s">
        <v>12</v>
      </c>
      <c r="M24" s="156">
        <f>+(E24/K24)-1</f>
        <v>1.0031275345679114</v>
      </c>
      <c r="N24" s="209">
        <v>16</v>
      </c>
    </row>
    <row r="25" spans="1:14" s="2" customFormat="1" ht="39.950000000000003" customHeight="1">
      <c r="A25" s="137">
        <v>21</v>
      </c>
      <c r="B25" s="138" t="s">
        <v>66</v>
      </c>
      <c r="C25" s="139" t="s">
        <v>19</v>
      </c>
      <c r="D25" s="140" t="s">
        <v>3</v>
      </c>
      <c r="E25" s="179">
        <v>2.0599895429999999</v>
      </c>
      <c r="F25" s="141" t="s">
        <v>12</v>
      </c>
      <c r="G25" s="142">
        <v>0.99</v>
      </c>
      <c r="H25" s="143" t="s">
        <v>93</v>
      </c>
      <c r="I25" s="144">
        <f>(E25*1000)/(860*0.99)</f>
        <v>2.4195319978858354</v>
      </c>
      <c r="J25" s="225">
        <f>+(I25/$I$5)*100</f>
        <v>692.774749193964</v>
      </c>
      <c r="K25" s="194">
        <v>0.78089805000000001</v>
      </c>
      <c r="L25" s="145" t="s">
        <v>12</v>
      </c>
      <c r="M25" s="146">
        <f>+(E25/K25)-1</f>
        <v>1.6379750122311099</v>
      </c>
      <c r="N25" s="210">
        <v>19</v>
      </c>
    </row>
    <row r="26" spans="1:14" s="2" customFormat="1" ht="39.950000000000003" customHeight="1">
      <c r="A26" s="58">
        <v>22</v>
      </c>
      <c r="B26" s="59" t="s">
        <v>22</v>
      </c>
      <c r="C26" s="60" t="s">
        <v>21</v>
      </c>
      <c r="D26" s="61" t="s">
        <v>7</v>
      </c>
      <c r="E26" s="183">
        <v>25.6666666666667</v>
      </c>
      <c r="F26" s="62" t="s">
        <v>10</v>
      </c>
      <c r="G26" s="63">
        <v>0.9</v>
      </c>
      <c r="H26" s="64" t="s">
        <v>97</v>
      </c>
      <c r="I26" s="65">
        <f>(E26*1000)/(11000*0.9)</f>
        <v>2.5925925925925961</v>
      </c>
      <c r="J26" s="226">
        <f t="shared" ref="J26:J28" si="13">+(I26/$I$5)*100</f>
        <v>742.32648490074325</v>
      </c>
      <c r="K26" s="198">
        <v>10.75</v>
      </c>
      <c r="L26" s="66" t="s">
        <v>10</v>
      </c>
      <c r="M26" s="67">
        <f t="shared" ref="M26" si="14">+(E26/K26)-1</f>
        <v>1.3875968992248091</v>
      </c>
      <c r="N26" s="211">
        <v>18</v>
      </c>
    </row>
    <row r="27" spans="1:14" s="2" customFormat="1" ht="39.950000000000003" customHeight="1">
      <c r="A27" s="55">
        <v>23</v>
      </c>
      <c r="B27" s="98" t="s">
        <v>25</v>
      </c>
      <c r="C27" s="99" t="s">
        <v>30</v>
      </c>
      <c r="D27" s="100" t="s">
        <v>6</v>
      </c>
      <c r="E27" s="180">
        <v>26.071005899999999</v>
      </c>
      <c r="F27" s="101" t="s">
        <v>10</v>
      </c>
      <c r="G27" s="102">
        <v>0.84</v>
      </c>
      <c r="H27" s="103" t="s">
        <v>94</v>
      </c>
      <c r="I27" s="104">
        <f>(E27*1000)/(10256*0.84)</f>
        <v>3.0262199479050595</v>
      </c>
      <c r="J27" s="227">
        <f>+(I27/$I$5)*100</f>
        <v>866.48524063644993</v>
      </c>
      <c r="K27" s="192">
        <v>7.609467456</v>
      </c>
      <c r="L27" s="56" t="s">
        <v>10</v>
      </c>
      <c r="M27" s="57">
        <f>+(E27/K27)-1</f>
        <v>2.4261275247906124</v>
      </c>
      <c r="N27" s="212">
        <v>23</v>
      </c>
    </row>
    <row r="28" spans="1:14" s="2" customFormat="1" ht="39.950000000000003" customHeight="1" thickBot="1">
      <c r="A28" s="157">
        <v>24</v>
      </c>
      <c r="B28" s="158" t="s">
        <v>57</v>
      </c>
      <c r="C28" s="159" t="s">
        <v>19</v>
      </c>
      <c r="D28" s="160" t="s">
        <v>3</v>
      </c>
      <c r="E28" s="177">
        <v>2.7394577330000001</v>
      </c>
      <c r="F28" s="161" t="s">
        <v>12</v>
      </c>
      <c r="G28" s="162">
        <v>0.99</v>
      </c>
      <c r="H28" s="163" t="s">
        <v>91</v>
      </c>
      <c r="I28" s="164">
        <f>(E28*1000)/(860*0.99)</f>
        <v>3.217591887479446</v>
      </c>
      <c r="J28" s="228">
        <f t="shared" si="13"/>
        <v>921.2799891899939</v>
      </c>
      <c r="K28" s="195">
        <v>1.0256925800000001</v>
      </c>
      <c r="L28" s="165" t="s">
        <v>12</v>
      </c>
      <c r="M28" s="166">
        <f>+(E28/K28)-1</f>
        <v>1.6708370387158302</v>
      </c>
      <c r="N28" s="213">
        <v>20</v>
      </c>
    </row>
    <row r="29" spans="1:14" s="7" customFormat="1" ht="21.75" customHeight="1">
      <c r="A29" s="292" t="s">
        <v>0</v>
      </c>
      <c r="B29" s="293"/>
      <c r="C29" s="294"/>
      <c r="D29" s="238" t="s">
        <v>1</v>
      </c>
      <c r="E29" s="239"/>
      <c r="F29" s="239"/>
      <c r="G29" s="239"/>
      <c r="H29" s="239"/>
      <c r="I29" s="239"/>
      <c r="J29" s="239"/>
      <c r="K29" s="239"/>
      <c r="L29" s="240"/>
      <c r="M29" s="252" t="s">
        <v>27</v>
      </c>
      <c r="N29" s="253"/>
    </row>
    <row r="30" spans="1:14" s="7" customFormat="1" ht="23.25" customHeight="1">
      <c r="A30" s="295"/>
      <c r="B30" s="296"/>
      <c r="C30" s="297"/>
      <c r="D30" s="235" t="s">
        <v>70</v>
      </c>
      <c r="E30" s="236"/>
      <c r="F30" s="236"/>
      <c r="G30" s="236"/>
      <c r="H30" s="237"/>
      <c r="I30" s="235" t="s">
        <v>71</v>
      </c>
      <c r="J30" s="236"/>
      <c r="K30" s="236"/>
      <c r="L30" s="237"/>
      <c r="M30" s="254"/>
      <c r="N30" s="255"/>
    </row>
    <row r="31" spans="1:14" s="7" customFormat="1" ht="23.25" customHeight="1">
      <c r="A31" s="305" t="s">
        <v>24</v>
      </c>
      <c r="B31" s="306"/>
      <c r="C31" s="307"/>
      <c r="D31" s="278">
        <v>15.9018</v>
      </c>
      <c r="E31" s="279"/>
      <c r="F31" s="279"/>
      <c r="G31" s="284" t="s">
        <v>14</v>
      </c>
      <c r="H31" s="285"/>
      <c r="I31" s="286">
        <v>8.4087999999999994</v>
      </c>
      <c r="J31" s="287"/>
      <c r="K31" s="284" t="s">
        <v>14</v>
      </c>
      <c r="L31" s="285"/>
      <c r="M31" s="303">
        <f>+(D31/I31)-1</f>
        <v>0.89109028636666365</v>
      </c>
      <c r="N31" s="304"/>
    </row>
    <row r="32" spans="1:14" s="7" customFormat="1" ht="23.25" customHeight="1" thickBot="1">
      <c r="A32" s="298" t="s">
        <v>15</v>
      </c>
      <c r="B32" s="299"/>
      <c r="C32" s="300"/>
      <c r="D32" s="282">
        <v>16.925599999999999</v>
      </c>
      <c r="E32" s="283"/>
      <c r="F32" s="283"/>
      <c r="G32" s="280" t="s">
        <v>14</v>
      </c>
      <c r="H32" s="281"/>
      <c r="I32" s="308">
        <v>10.2616</v>
      </c>
      <c r="J32" s="309"/>
      <c r="K32" s="280" t="s">
        <v>14</v>
      </c>
      <c r="L32" s="281"/>
      <c r="M32" s="301">
        <f>+(D32/I32)-1</f>
        <v>0.64941139783269675</v>
      </c>
      <c r="N32" s="302"/>
    </row>
    <row r="33" spans="1:15" s="2" customFormat="1" ht="25.5" customHeight="1" thickBot="1">
      <c r="A33" s="313" t="s">
        <v>31</v>
      </c>
      <c r="B33" s="314"/>
      <c r="C33" s="314"/>
      <c r="D33" s="314"/>
      <c r="E33" s="314"/>
      <c r="F33" s="314"/>
      <c r="G33" s="314"/>
      <c r="H33" s="314"/>
      <c r="I33" s="314"/>
      <c r="J33" s="314"/>
      <c r="K33" s="314"/>
      <c r="L33" s="314"/>
      <c r="M33" s="314"/>
      <c r="N33" s="315"/>
    </row>
    <row r="34" spans="1:15" s="7" customFormat="1" ht="45.95" customHeight="1">
      <c r="A34" s="275" t="s">
        <v>47</v>
      </c>
      <c r="B34" s="276"/>
      <c r="C34" s="276"/>
      <c r="D34" s="276"/>
      <c r="E34" s="276"/>
      <c r="F34" s="276"/>
      <c r="G34" s="276"/>
      <c r="H34" s="276"/>
      <c r="I34" s="276"/>
      <c r="J34" s="276"/>
      <c r="K34" s="276"/>
      <c r="L34" s="276"/>
      <c r="M34" s="276"/>
      <c r="N34" s="277"/>
    </row>
    <row r="35" spans="1:15" s="7" customFormat="1" ht="18" customHeight="1">
      <c r="A35" s="272" t="s">
        <v>60</v>
      </c>
      <c r="B35" s="273"/>
      <c r="C35" s="273"/>
      <c r="D35" s="273"/>
      <c r="E35" s="273"/>
      <c r="F35" s="273"/>
      <c r="G35" s="273"/>
      <c r="H35" s="273"/>
      <c r="I35" s="273"/>
      <c r="J35" s="273"/>
      <c r="K35" s="273"/>
      <c r="L35" s="273"/>
      <c r="M35" s="273"/>
      <c r="N35" s="274"/>
      <c r="O35" s="8"/>
    </row>
    <row r="36" spans="1:15" s="7" customFormat="1" ht="45.95" customHeight="1">
      <c r="A36" s="288" t="s">
        <v>59</v>
      </c>
      <c r="B36" s="273"/>
      <c r="C36" s="273"/>
      <c r="D36" s="273"/>
      <c r="E36" s="273"/>
      <c r="F36" s="273"/>
      <c r="G36" s="273"/>
      <c r="H36" s="273"/>
      <c r="I36" s="273"/>
      <c r="J36" s="273"/>
      <c r="K36" s="273"/>
      <c r="L36" s="273"/>
      <c r="M36" s="273"/>
      <c r="N36" s="274"/>
      <c r="O36" s="8"/>
    </row>
    <row r="37" spans="1:15" s="9" customFormat="1" ht="36" customHeight="1">
      <c r="A37" s="272" t="s">
        <v>48</v>
      </c>
      <c r="B37" s="273"/>
      <c r="C37" s="273"/>
      <c r="D37" s="273"/>
      <c r="E37" s="273"/>
      <c r="F37" s="273"/>
      <c r="G37" s="273"/>
      <c r="H37" s="273"/>
      <c r="I37" s="273"/>
      <c r="J37" s="273"/>
      <c r="K37" s="273"/>
      <c r="L37" s="273"/>
      <c r="M37" s="273"/>
      <c r="N37" s="274"/>
      <c r="O37" s="13"/>
    </row>
    <row r="38" spans="1:15" s="7" customFormat="1" ht="18" customHeight="1">
      <c r="A38" s="229" t="s">
        <v>100</v>
      </c>
      <c r="B38" s="230"/>
      <c r="C38" s="230"/>
      <c r="D38" s="230"/>
      <c r="E38" s="230"/>
      <c r="F38" s="230"/>
      <c r="G38" s="230"/>
      <c r="H38" s="230"/>
      <c r="I38" s="230"/>
      <c r="J38" s="230"/>
      <c r="K38" s="230"/>
      <c r="L38" s="230"/>
      <c r="M38" s="230"/>
      <c r="N38" s="231"/>
      <c r="O38" s="13"/>
    </row>
    <row r="39" spans="1:15" s="7" customFormat="1" ht="29.25" customHeight="1">
      <c r="A39" s="288" t="s">
        <v>102</v>
      </c>
      <c r="B39" s="273"/>
      <c r="C39" s="273"/>
      <c r="D39" s="273"/>
      <c r="E39" s="273"/>
      <c r="F39" s="273"/>
      <c r="G39" s="273"/>
      <c r="H39" s="273"/>
      <c r="I39" s="273"/>
      <c r="J39" s="273"/>
      <c r="K39" s="273"/>
      <c r="L39" s="273"/>
      <c r="M39" s="273"/>
      <c r="N39" s="274"/>
      <c r="O39" s="13"/>
    </row>
    <row r="40" spans="1:15" s="7" customFormat="1" ht="56.25" customHeight="1">
      <c r="A40" s="272" t="s">
        <v>101</v>
      </c>
      <c r="B40" s="273"/>
      <c r="C40" s="273"/>
      <c r="D40" s="273"/>
      <c r="E40" s="273"/>
      <c r="F40" s="273"/>
      <c r="G40" s="273"/>
      <c r="H40" s="273"/>
      <c r="I40" s="273"/>
      <c r="J40" s="273"/>
      <c r="K40" s="273"/>
      <c r="L40" s="273"/>
      <c r="M40" s="273"/>
      <c r="N40" s="274"/>
      <c r="O40" s="13"/>
    </row>
    <row r="41" spans="1:15" s="7" customFormat="1" ht="45.95" customHeight="1">
      <c r="A41" s="310" t="s">
        <v>72</v>
      </c>
      <c r="B41" s="311"/>
      <c r="C41" s="311"/>
      <c r="D41" s="311"/>
      <c r="E41" s="311"/>
      <c r="F41" s="311"/>
      <c r="G41" s="311"/>
      <c r="H41" s="311"/>
      <c r="I41" s="311"/>
      <c r="J41" s="311"/>
      <c r="K41" s="311"/>
      <c r="L41" s="311"/>
      <c r="M41" s="311"/>
      <c r="N41" s="312"/>
      <c r="O41" s="13"/>
    </row>
    <row r="42" spans="1:15" s="7" customFormat="1" ht="36" customHeight="1">
      <c r="A42" s="310" t="s">
        <v>103</v>
      </c>
      <c r="B42" s="311"/>
      <c r="C42" s="311"/>
      <c r="D42" s="311"/>
      <c r="E42" s="311"/>
      <c r="F42" s="311"/>
      <c r="G42" s="311"/>
      <c r="H42" s="311"/>
      <c r="I42" s="311"/>
      <c r="J42" s="311"/>
      <c r="K42" s="311"/>
      <c r="L42" s="311"/>
      <c r="M42" s="311"/>
      <c r="N42" s="312"/>
      <c r="O42" s="13"/>
    </row>
    <row r="43" spans="1:15" s="7" customFormat="1" ht="32.25" customHeight="1">
      <c r="A43" s="272" t="s">
        <v>88</v>
      </c>
      <c r="B43" s="273"/>
      <c r="C43" s="273"/>
      <c r="D43" s="273"/>
      <c r="E43" s="273"/>
      <c r="F43" s="273"/>
      <c r="G43" s="273"/>
      <c r="H43" s="273"/>
      <c r="I43" s="273"/>
      <c r="J43" s="273"/>
      <c r="K43" s="273"/>
      <c r="L43" s="273"/>
      <c r="M43" s="273"/>
      <c r="N43" s="274"/>
      <c r="O43" s="13"/>
    </row>
    <row r="44" spans="1:15" ht="45.95" customHeight="1">
      <c r="A44" s="272" t="s">
        <v>58</v>
      </c>
      <c r="B44" s="273"/>
      <c r="C44" s="273"/>
      <c r="D44" s="273"/>
      <c r="E44" s="273"/>
      <c r="F44" s="273"/>
      <c r="G44" s="273"/>
      <c r="H44" s="273"/>
      <c r="I44" s="273"/>
      <c r="J44" s="273"/>
      <c r="K44" s="273"/>
      <c r="L44" s="273"/>
      <c r="M44" s="273"/>
      <c r="N44" s="274"/>
    </row>
    <row r="45" spans="1:15" ht="22.5" customHeight="1">
      <c r="A45" s="289" t="s">
        <v>73</v>
      </c>
      <c r="B45" s="290"/>
      <c r="C45" s="290"/>
      <c r="D45" s="290"/>
      <c r="E45" s="290"/>
      <c r="F45" s="290"/>
      <c r="G45" s="290"/>
      <c r="H45" s="290"/>
      <c r="I45" s="290"/>
      <c r="J45" s="290"/>
      <c r="K45" s="290"/>
      <c r="L45" s="290"/>
      <c r="M45" s="290"/>
      <c r="N45" s="291"/>
    </row>
    <row r="46" spans="1:15" ht="24.75" customHeight="1">
      <c r="J46" s="1"/>
    </row>
    <row r="47" spans="1:15" ht="24.75" customHeight="1">
      <c r="J47" s="1"/>
    </row>
    <row r="48" spans="1:15" ht="48.75" customHeight="1"/>
    <row r="49" ht="48.75" customHeight="1"/>
    <row r="50" ht="24.75" customHeight="1"/>
  </sheetData>
  <mergeCells count="42">
    <mergeCell ref="A45:N45"/>
    <mergeCell ref="A29:C30"/>
    <mergeCell ref="A39:N39"/>
    <mergeCell ref="A32:C32"/>
    <mergeCell ref="M32:N32"/>
    <mergeCell ref="M31:N31"/>
    <mergeCell ref="A31:C31"/>
    <mergeCell ref="G32:H32"/>
    <mergeCell ref="A35:N35"/>
    <mergeCell ref="I32:J32"/>
    <mergeCell ref="A44:N44"/>
    <mergeCell ref="A40:N40"/>
    <mergeCell ref="A43:N43"/>
    <mergeCell ref="A41:N41"/>
    <mergeCell ref="A42:N42"/>
    <mergeCell ref="A33:N33"/>
    <mergeCell ref="B3:B4"/>
    <mergeCell ref="A37:N37"/>
    <mergeCell ref="A34:N34"/>
    <mergeCell ref="D31:F31"/>
    <mergeCell ref="K32:L32"/>
    <mergeCell ref="D32:F32"/>
    <mergeCell ref="G31:H31"/>
    <mergeCell ref="I31:J31"/>
    <mergeCell ref="K31:L31"/>
    <mergeCell ref="A36:N36"/>
    <mergeCell ref="A38:N38"/>
    <mergeCell ref="A1:N1"/>
    <mergeCell ref="D30:H30"/>
    <mergeCell ref="I30:L30"/>
    <mergeCell ref="D29:L29"/>
    <mergeCell ref="J3:J4"/>
    <mergeCell ref="E3:F4"/>
    <mergeCell ref="A2:N2"/>
    <mergeCell ref="K3:L4"/>
    <mergeCell ref="M29:N30"/>
    <mergeCell ref="M3:N3"/>
    <mergeCell ref="H3:I4"/>
    <mergeCell ref="D3:D4"/>
    <mergeCell ref="A3:A4"/>
    <mergeCell ref="C3:C4"/>
    <mergeCell ref="G3:G4"/>
  </mergeCells>
  <phoneticPr fontId="0" type="noConversion"/>
  <printOptions horizontalCentered="1" verticalCentered="1"/>
  <pageMargins left="0" right="0" top="0" bottom="0" header="0" footer="0"/>
  <pageSetup paperSize="9" scale="50" orientation="portrait" r:id="rId1"/>
  <headerFooter alignWithMargins="0">
    <oddFooter>&amp;L&amp;8Dok. No: TB.Yİ.04&amp;C&amp;8Rev. No: 1&amp;R&amp;8Rev. Tarihi: 08.06.2007</oddFooter>
  </headerFooter>
  <ignoredErrors>
    <ignoredError sqref="I26 I27 I22"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2020-02-13T12:56:56Z</cp:lastPrinted>
  <dcterms:created xsi:type="dcterms:W3CDTF">1997-07-24T11:06:41Z</dcterms:created>
  <dcterms:modified xsi:type="dcterms:W3CDTF">2022-05-23T16:13:30Z</dcterms:modified>
</cp:coreProperties>
</file>