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HELL" sheetId="2" r:id="rId1"/>
  </sheets>
  <calcPr calcId="145621"/>
</workbook>
</file>

<file path=xl/calcChain.xml><?xml version="1.0" encoding="utf-8"?>
<calcChain xmlns="http://schemas.openxmlformats.org/spreadsheetml/2006/main">
  <c r="M31" i="2" l="1"/>
  <c r="I31" i="2"/>
  <c r="M32" i="2" l="1"/>
  <c r="I32" i="2"/>
  <c r="M8" i="2" l="1"/>
  <c r="I8" i="2"/>
  <c r="M28" i="2"/>
  <c r="I28" i="2"/>
  <c r="I15" i="2" l="1"/>
  <c r="M15" i="2"/>
  <c r="I19" i="2" l="1"/>
  <c r="M47" i="2" l="1"/>
  <c r="M46" i="2"/>
  <c r="M43" i="2"/>
  <c r="I43" i="2"/>
  <c r="M42" i="2"/>
  <c r="I42" i="2"/>
  <c r="M41" i="2"/>
  <c r="I41" i="2"/>
  <c r="M40" i="2"/>
  <c r="I40" i="2"/>
  <c r="M38" i="2"/>
  <c r="I38" i="2"/>
  <c r="M39" i="2"/>
  <c r="I39" i="2"/>
  <c r="M37" i="2"/>
  <c r="I37" i="2"/>
  <c r="M36" i="2"/>
  <c r="I36" i="2"/>
  <c r="M35" i="2"/>
  <c r="I35" i="2"/>
  <c r="M34" i="2"/>
  <c r="I34" i="2"/>
  <c r="M33" i="2"/>
  <c r="I33" i="2"/>
  <c r="M17" i="2"/>
  <c r="I17" i="2"/>
  <c r="M11" i="2"/>
  <c r="I11" i="2"/>
  <c r="M27" i="2"/>
  <c r="I27" i="2"/>
  <c r="M10" i="2"/>
  <c r="I10" i="2"/>
  <c r="M25" i="2"/>
  <c r="I25" i="2"/>
  <c r="M30" i="2"/>
  <c r="I30" i="2"/>
  <c r="M24" i="2"/>
  <c r="I24" i="2"/>
  <c r="M23" i="2"/>
  <c r="I23" i="2"/>
  <c r="M21" i="2"/>
  <c r="I21" i="2"/>
  <c r="M22" i="2"/>
  <c r="I22" i="2"/>
  <c r="M19" i="2"/>
  <c r="M18" i="2"/>
  <c r="I18" i="2"/>
  <c r="M9" i="2"/>
  <c r="I9" i="2"/>
  <c r="M14" i="2"/>
  <c r="I14" i="2"/>
  <c r="M26" i="2"/>
  <c r="I26" i="2"/>
  <c r="M29" i="2"/>
  <c r="I29" i="2"/>
  <c r="M7" i="2"/>
  <c r="I7" i="2"/>
  <c r="M20" i="2"/>
  <c r="I20" i="2"/>
  <c r="M6" i="2"/>
  <c r="I6" i="2"/>
  <c r="M16" i="2"/>
  <c r="I16" i="2"/>
  <c r="M13" i="2"/>
  <c r="I13" i="2"/>
  <c r="M12" i="2"/>
  <c r="I12" i="2"/>
  <c r="M5" i="2"/>
  <c r="I5" i="2"/>
  <c r="J32" i="2" l="1"/>
  <c r="J31" i="2"/>
  <c r="J15" i="2"/>
  <c r="J8" i="2"/>
  <c r="J28" i="2"/>
  <c r="J43" i="2"/>
  <c r="J13" i="2"/>
  <c r="J7" i="2"/>
  <c r="J22" i="2"/>
  <c r="J6" i="2"/>
  <c r="J11" i="2"/>
  <c r="J12" i="2"/>
  <c r="J17" i="2"/>
  <c r="J5" i="2"/>
  <c r="J20" i="2"/>
  <c r="J21" i="2"/>
  <c r="J34" i="2"/>
  <c r="J38" i="2"/>
  <c r="J41" i="2"/>
  <c r="J16" i="2"/>
  <c r="J26" i="2"/>
  <c r="J30" i="2"/>
  <c r="J10" i="2"/>
  <c r="J37" i="2"/>
  <c r="J9" i="2"/>
  <c r="J18" i="2"/>
  <c r="J23" i="2"/>
  <c r="J33" i="2"/>
  <c r="J35" i="2"/>
  <c r="J40" i="2"/>
  <c r="J42" i="2"/>
  <c r="J29" i="2"/>
  <c r="J14" i="2"/>
  <c r="J19" i="2"/>
  <c r="J24" i="2"/>
  <c r="J25" i="2"/>
  <c r="J27" i="2"/>
  <c r="J36" i="2"/>
  <c r="J39" i="2"/>
</calcChain>
</file>

<file path=xl/sharedStrings.xml><?xml version="1.0" encoding="utf-8"?>
<sst xmlns="http://schemas.openxmlformats.org/spreadsheetml/2006/main" count="272" uniqueCount="137">
  <si>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</si>
  <si>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</si>
  <si>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</si>
  <si>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</si>
  <si>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</si>
  <si>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</si>
  <si>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</si>
  <si>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</si>
  <si>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</si>
  <si>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</si>
  <si>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</si>
  <si>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</si>
  <si>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</si>
  <si>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</si>
  <si>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</si>
  <si>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</si>
  <si>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</si>
  <si>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</si>
  <si>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</si>
  <si>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</si>
  <si>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</si>
  <si>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</si>
  <si>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</si>
  <si>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</si>
  <si>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</si>
  <si>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</si>
  <si>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</si>
  <si>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</si>
  <si>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</si>
  <si>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</si>
  <si>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</si>
  <si>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</si>
  <si>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</si>
  <si>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</si>
  <si>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</si>
  <si>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</si>
  <si>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</si>
  <si>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</si>
  <si>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</si>
  <si>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</si>
  <si>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</si>
  <si>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</si>
  <si>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</si>
  <si>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</si>
  <si>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</si>
  <si>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</si>
  <si>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</si>
  <si>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</si>
  <si>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</si>
  <si>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</si>
  <si>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</si>
  <si>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</si>
  <si>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</si>
  <si>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</si>
  <si>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</si>
  <si>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</si>
  <si>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</si>
  <si>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</si>
  <si>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</si>
  <si>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</si>
  <si>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</si>
  <si>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</si>
  <si>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t>0,913014 x 1000
8250 x 0,93</t>
  </si>
  <si>
    <r>
      <t>1,3745527 x 1000</t>
    </r>
    <r>
      <rPr>
        <vertAlign val="superscript"/>
        <sz val="11"/>
        <rFont val="Arial"/>
        <family val="2"/>
      </rPr>
      <t xml:space="preserve">
</t>
    </r>
    <r>
      <rPr>
        <sz val="11"/>
        <rFont val="Arial"/>
        <family val="2"/>
      </rPr>
      <t xml:space="preserve">8.250 x 0,93 </t>
    </r>
  </si>
  <si>
    <t>1,367770x 1000
8250 x 0,93</t>
  </si>
  <si>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</si>
  <si>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</si>
  <si>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</si>
  <si>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</si>
  <si>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</si>
  <si>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</si>
  <si>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</si>
  <si>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</si>
  <si>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</si>
  <si>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</si>
  <si>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</si>
  <si>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</si>
  <si>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</si>
  <si>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</si>
  <si>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</si>
  <si>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</si>
  <si>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</si>
  <si>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</si>
  <si>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</si>
  <si>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</si>
  <si>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</si>
  <si>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</si>
  <si>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</si>
  <si>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7,791902 x 1000</t>
    </r>
    <r>
      <rPr>
        <vertAlign val="superscript"/>
        <sz val="11"/>
        <rFont val="Arial"/>
        <family val="2"/>
      </rPr>
      <t xml:space="preserve">
</t>
    </r>
    <r>
      <rPr>
        <sz val="11"/>
        <rFont val="Arial"/>
        <family val="2"/>
      </rPr>
      <t>11,000 x 0,90</t>
    </r>
  </si>
  <si>
    <r>
      <t>6,2704399 x 1000</t>
    </r>
    <r>
      <rPr>
        <vertAlign val="superscript"/>
        <sz val="11"/>
        <rFont val="Arial"/>
        <family val="2"/>
      </rPr>
      <t xml:space="preserve">
</t>
    </r>
    <r>
      <rPr>
        <sz val="11"/>
        <rFont val="Arial"/>
        <family val="2"/>
      </rPr>
      <t>11,000 x 0,92</t>
    </r>
  </si>
  <si>
    <r>
      <t>6,897483 x 1000</t>
    </r>
    <r>
      <rPr>
        <vertAlign val="superscript"/>
        <sz val="11"/>
        <rFont val="Arial"/>
        <family val="2"/>
      </rPr>
      <t xml:space="preserve">
</t>
    </r>
    <r>
      <rPr>
        <sz val="11"/>
        <rFont val="Arial"/>
        <family val="2"/>
      </rPr>
      <t>11,000 x 0,92</t>
    </r>
  </si>
  <si>
    <r>
      <t>6,978191 x 1000</t>
    </r>
    <r>
      <rPr>
        <vertAlign val="superscript"/>
        <sz val="11"/>
        <rFont val="Arial"/>
        <family val="2"/>
      </rPr>
      <t xml:space="preserve">
</t>
    </r>
    <r>
      <rPr>
        <sz val="11"/>
        <rFont val="Arial"/>
        <family val="2"/>
      </rPr>
      <t>11,100 x 0,92</t>
    </r>
  </si>
  <si>
    <t>0,554000 x 1000
4.724 x 0,65</t>
  </si>
  <si>
    <t>0,729000 x 1000
4.932 x 0.65</t>
  </si>
  <si>
    <r>
      <t>0,532950 x 1000</t>
    </r>
    <r>
      <rPr>
        <vertAlign val="superscript"/>
        <sz val="11"/>
        <rFont val="Arial"/>
        <family val="2"/>
      </rPr>
      <t xml:space="preserve">
</t>
    </r>
    <r>
      <rPr>
        <sz val="11"/>
        <rFont val="Arial"/>
        <family val="2"/>
      </rPr>
      <t>860 x 0,99</t>
    </r>
  </si>
  <si>
    <r>
      <rPr>
        <b/>
        <sz val="12"/>
        <rFont val="Arial"/>
        <family val="2"/>
        <charset val="162"/>
      </rPr>
      <t>02 Mayıs 2018</t>
    </r>
    <r>
      <rPr>
        <sz val="12"/>
        <rFont val="Arial"/>
        <family val="2"/>
        <charset val="162"/>
      </rPr>
      <t xml:space="preserve">
Tarihindeki 
Birim Fiyatları </t>
    </r>
  </si>
  <si>
    <r>
      <rPr>
        <b/>
        <sz val="11"/>
        <rFont val="Arial"/>
        <family val="2"/>
        <charset val="162"/>
      </rPr>
      <t>3. Doğalgaz</t>
    </r>
    <r>
      <rPr>
        <sz val="11"/>
        <rFont val="Arial"/>
        <family val="2"/>
      </rPr>
      <t xml:space="preserve"> fiyatları 02 Mayıs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</si>
  <si>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t xml:space="preserve">1,150504 x 1000
8250 x 0,93 </t>
  </si>
  <si>
    <t xml:space="preserve">1,430866 x 1000
8250 x 0,93 </t>
  </si>
  <si>
    <t xml:space="preserve">1,612017 x 1000
8250 x 0,93 </t>
  </si>
  <si>
    <t xml:space="preserve">2,779926 x 1000
8250 x 0,93 </t>
  </si>
  <si>
    <t xml:space="preserve">2,673915  x 1000
8250 x 0,93 </t>
  </si>
  <si>
    <t xml:space="preserve">1,025967 x 1000
8250 x 0,93 </t>
  </si>
  <si>
    <t xml:space="preserve">1,079169 x 1000
8250 x 0,93 </t>
  </si>
  <si>
    <t xml:space="preserve">1,378532 x 1000
8250 x 0,93 </t>
  </si>
  <si>
    <t xml:space="preserve">1,393160 x 1000
8250 x 0,93 </t>
  </si>
  <si>
    <t xml:space="preserve">1,419689 x 1000
8250 x 0,93 </t>
  </si>
  <si>
    <t xml:space="preserve">1,487480 x 1000
8250 x 0,93 </t>
  </si>
  <si>
    <t xml:space="preserve">1,3837*6 x 1000
8250 x 0,93 </t>
  </si>
  <si>
    <t xml:space="preserve">1,406275 x 1000
8250 x 0,93 </t>
  </si>
  <si>
    <t xml:space="preserve">1,450488 x 1000
8250 x 0,93 </t>
  </si>
  <si>
    <t xml:space="preserve">1,491372 x 1000
8250 x 0,93 </t>
  </si>
  <si>
    <t xml:space="preserve">1,567115 x 1000
8250 x 0,93 </t>
  </si>
  <si>
    <t xml:space="preserve">0,981495 x 1000
8250 x 0,93 </t>
  </si>
  <si>
    <t xml:space="preserve">1,053301 x 1000
8250 x 0,93 </t>
  </si>
  <si>
    <t xml:space="preserve">1,380606 x 1000
8250 x 0,93 </t>
  </si>
  <si>
    <t xml:space="preserve">1,386281 x 1000
8250 x 0,93 </t>
  </si>
  <si>
    <t xml:space="preserve">1,410017 x 1000
8250 x 0,93 </t>
  </si>
  <si>
    <t xml:space="preserve">1,443008 x 1000
8250 x 0,93 </t>
  </si>
  <si>
    <t xml:space="preserve">1,225177 x 1000
8250 x 0,93 </t>
  </si>
  <si>
    <t xml:space="preserve">1,417797 x 1000
8250 x 0,93 </t>
  </si>
  <si>
    <t xml:space="preserve">1,686690 x 1000
8250 x 0,93 </t>
  </si>
  <si>
    <r>
      <t xml:space="preserve">( 20 Mayıs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</si>
  <si>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20 Mayıs2019
</t>
    </r>
    <r>
      <rPr>
        <sz val="12"/>
        <rFont val="Arial"/>
        <family val="2"/>
        <charset val="162"/>
      </rPr>
      <t>Tarihindeki
Birim Fiyat</t>
    </r>
  </si>
  <si>
    <r>
      <t>20 Mayıs2019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</si>
  <si>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20 Mayıs 2019
02 Mayıs 2018</t>
  </si>
  <si>
    <t>3,194915 x 1000
9,562 x 0,80</t>
  </si>
  <si>
    <r>
      <t>6,428643 x 1000</t>
    </r>
    <r>
      <rPr>
        <vertAlign val="superscript"/>
        <sz val="11"/>
        <rFont val="Arial"/>
        <family val="2"/>
      </rPr>
      <t xml:space="preserve">
</t>
    </r>
    <r>
      <rPr>
        <sz val="11"/>
        <rFont val="Arial"/>
        <family val="2"/>
      </rPr>
      <t>10,256 x 0,84</t>
    </r>
  </si>
  <si>
    <r>
      <t>20 Mayıs</t>
    </r>
    <r>
      <rPr>
        <b/>
        <sz val="12"/>
        <rFont val="Arial"/>
        <family val="2"/>
        <charset val="162"/>
      </rPr>
      <t>2019</t>
    </r>
    <r>
      <rPr>
        <sz val="12"/>
        <rFont val="Arial"/>
        <family val="2"/>
        <charset val="162"/>
      </rPr>
      <t xml:space="preserve">  tarihinde</t>
    </r>
  </si>
  <si>
    <r>
      <t>21 Mayıs</t>
    </r>
    <r>
      <rPr>
        <b/>
        <sz val="12"/>
        <rFont val="Arial"/>
        <family val="2"/>
        <charset val="162"/>
      </rPr>
      <t>2018</t>
    </r>
    <r>
      <rPr>
        <sz val="12"/>
        <rFont val="Arial"/>
        <family val="2"/>
        <charset val="162"/>
      </rPr>
      <t xml:space="preserve"> tarihinde</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</si>
  <si>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Nisan 2019 tarihinde yayınlanan, 20 Mayıs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</si>
  <si>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20 Mayıs 2019 tarihinde geçerli olan </t>
    </r>
    <r>
      <rPr>
        <b/>
        <sz val="11"/>
        <rFont val="Arial"/>
        <family val="2"/>
      </rPr>
      <t>İPRAGAZ</t>
    </r>
    <r>
      <rPr>
        <sz val="11"/>
        <rFont val="Arial"/>
        <family val="2"/>
      </rPr>
      <t xml:space="preserve"> fiyatlarıdır.</t>
    </r>
  </si>
  <si>
    <r>
      <rPr>
        <b/>
        <sz val="11"/>
        <rFont val="Arial"/>
        <family val="2"/>
        <charset val="162"/>
      </rPr>
      <t>7.</t>
    </r>
    <r>
      <rPr>
        <sz val="11"/>
        <rFont val="Arial"/>
        <family val="2"/>
      </rPr>
      <t xml:space="preserve">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20 Mayıs 2019 tarihi itibariyle geçerli olan, 02 Mart 2019 tarihinde yayınlanan İPRAGAZ , 13 Mart 2019 tarihinde yayınlanan AYGAZ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</si>
  <si>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Nisan 2019 tarihinde yayınlanan, 20 Mayıs 2019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</si>
  <si>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20 Mayıs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</si>
  <si>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Yerli linyit kömürü</t>
    </r>
    <r>
      <rPr>
        <sz val="11"/>
        <rFont val="Arial"/>
        <family val="2"/>
      </rPr>
      <t xml:space="preserve"> fiyatları 20 Mayıs 2019 tarihinde geçerli olan </t>
    </r>
    <r>
      <rPr>
        <b/>
        <sz val="11"/>
        <rFont val="Arial"/>
        <family val="2"/>
        <charset val="162"/>
      </rPr>
      <t>TKİ - ELİ'</t>
    </r>
    <r>
      <rPr>
        <sz val="11"/>
        <rFont val="Arial"/>
        <family val="2"/>
      </rPr>
      <t>nin 01 Ocak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328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554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</si>
  <si>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20 Mayıs 2019 tarihinde geçerli olan; </t>
    </r>
    <r>
      <rPr>
        <b/>
        <sz val="11"/>
        <rFont val="Arial"/>
        <family val="2"/>
        <charset val="162"/>
      </rPr>
      <t>ceviz tipi ithal linyit</t>
    </r>
    <r>
      <rPr>
        <sz val="11"/>
        <rFont val="Arial"/>
        <family val="2"/>
      </rPr>
      <t xml:space="preserve"> için nakliye ücreti ve KDV dahil bayi satış fiyatı 38,50 TL/ 25kg.torba veya 1.540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</si>
</sst>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5">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s>
  <fills count="33">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FFFFD1"/>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C9"/>
        <bgColor indexed="64"/>
      </patternFill>
    </fill>
    <fill>
      <patternFill patternType="solid">
        <fgColor rgb="FFFFFFB7"/>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11E973"/>
        <bgColor indexed="64"/>
      </patternFill>
    </fill>
    <fill>
      <patternFill patternType="solid">
        <fgColor rgb="FFFFFF5B"/>
        <bgColor indexed="64"/>
      </patternFill>
    </fill>
    <fill>
      <patternFill patternType="solid">
        <fgColor rgb="FFFFFF8F"/>
        <bgColor indexed="64"/>
      </patternFill>
    </fill>
    <fill>
      <patternFill patternType="solid">
        <fgColor rgb="FFFFFFA7"/>
        <bgColor indexed="64"/>
      </patternFill>
    </fill>
    <fill>
      <patternFill patternType="solid">
        <fgColor rgb="FFEBF6F9"/>
        <bgColor indexed="64"/>
      </patternFill>
    </fill>
    <fill>
      <patternFill patternType="solid">
        <fgColor rgb="FFD3CEB1"/>
        <bgColor indexed="64"/>
      </patternFill>
    </fill>
    <fill>
      <patternFill patternType="solid">
        <fgColor rgb="FFDBD7BF"/>
        <bgColor indexed="64"/>
      </patternFill>
    </fill>
    <fill>
      <patternFill patternType="solid">
        <fgColor rgb="FFFFFF19"/>
        <bgColor indexed="64"/>
      </patternFill>
    </fill>
  </fills>
  <borders count="5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s>
  <cellStyleXfs count="2">
    <xf numFmtId="0" fontId="0" fillId="0" borderId="0"/>
    <xf numFmtId="0" fontId="1" fillId="0" borderId="0"/>
  </cellStyleXfs>
  <cellXfs count="404">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7" fillId="4" borderId="7" xfId="0" applyFont="1" applyFill="1" applyBorder="1" applyAlignment="1">
      <alignment horizontal="center" vertical="center" wrapText="1"/>
    </xf>
    <xf numFmtId="3" fontId="19" fillId="4" borderId="4" xfId="0" applyNumberFormat="1" applyFont="1" applyFill="1" applyBorder="1" applyAlignment="1">
      <alignment vertical="center" wrapText="1"/>
    </xf>
    <xf numFmtId="9" fontId="7" fillId="4" borderId="2" xfId="0" applyNumberFormat="1" applyFont="1" applyFill="1" applyBorder="1" applyAlignment="1">
      <alignment horizontal="center" vertical="center"/>
    </xf>
    <xf numFmtId="0" fontId="5" fillId="4" borderId="3" xfId="0" applyFont="1" applyFill="1" applyBorder="1" applyAlignment="1">
      <alignment horizontal="center" vertical="center" wrapText="1"/>
    </xf>
    <xf numFmtId="0" fontId="7" fillId="5" borderId="11" xfId="0" applyFont="1" applyFill="1" applyBorder="1" applyAlignment="1">
      <alignment horizontal="center" vertical="center" wrapText="1"/>
    </xf>
    <xf numFmtId="3" fontId="19" fillId="5" borderId="10" xfId="0" applyNumberFormat="1" applyFont="1" applyFill="1" applyBorder="1" applyAlignment="1">
      <alignment vertical="center" wrapText="1"/>
    </xf>
    <xf numFmtId="9" fontId="7" fillId="5" borderId="12" xfId="0" applyNumberFormat="1" applyFont="1" applyFill="1" applyBorder="1" applyAlignment="1">
      <alignment horizontal="center" vertical="center"/>
    </xf>
    <xf numFmtId="0" fontId="5" fillId="5" borderId="13" xfId="0" applyFont="1" applyFill="1" applyBorder="1" applyAlignment="1">
      <alignment horizontal="center" vertical="center" wrapText="1"/>
    </xf>
    <xf numFmtId="0" fontId="7"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7" fillId="6" borderId="2" xfId="0" applyNumberFormat="1" applyFont="1" applyFill="1" applyBorder="1" applyAlignment="1">
      <alignment horizontal="center" vertical="center"/>
    </xf>
    <xf numFmtId="3" fontId="5" fillId="6" borderId="3" xfId="0" applyNumberFormat="1" applyFont="1" applyFill="1" applyBorder="1" applyAlignment="1">
      <alignment horizontal="center" vertical="center" wrapText="1"/>
    </xf>
    <xf numFmtId="0" fontId="18" fillId="0" borderId="16" xfId="0" applyFont="1" applyFill="1" applyBorder="1" applyAlignment="1">
      <alignment horizontal="center" vertical="center" wrapText="1"/>
    </xf>
    <xf numFmtId="168" fontId="3" fillId="4" borderId="2" xfId="0" applyNumberFormat="1" applyFont="1" applyFill="1" applyBorder="1" applyAlignment="1">
      <alignment horizontal="center" vertical="center"/>
    </xf>
    <xf numFmtId="168" fontId="3" fillId="6" borderId="2" xfId="0" applyNumberFormat="1" applyFont="1" applyFill="1" applyBorder="1" applyAlignment="1">
      <alignment horizontal="center" vertical="center"/>
    </xf>
    <xf numFmtId="168" fontId="3" fillId="5" borderId="12" xfId="0" applyNumberFormat="1" applyFont="1" applyFill="1" applyBorder="1" applyAlignment="1">
      <alignment horizontal="center" vertical="center"/>
    </xf>
    <xf numFmtId="0" fontId="22" fillId="0" borderId="14" xfId="0" applyFont="1" applyFill="1" applyBorder="1" applyAlignment="1">
      <alignment horizontal="center" vertical="center" wrapText="1"/>
    </xf>
    <xf numFmtId="3" fontId="3" fillId="4" borderId="7" xfId="0" applyNumberFormat="1" applyFont="1" applyFill="1" applyBorder="1" applyAlignment="1">
      <alignment horizontal="center" vertical="center"/>
    </xf>
    <xf numFmtId="169" fontId="8" fillId="4" borderId="8"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169" fontId="8" fillId="6" borderId="8" xfId="0" applyNumberFormat="1" applyFont="1" applyFill="1" applyBorder="1" applyAlignment="1">
      <alignment horizontal="center" vertical="center"/>
    </xf>
    <xf numFmtId="3" fontId="3" fillId="5" borderId="11" xfId="0" applyNumberFormat="1" applyFont="1" applyFill="1" applyBorder="1" applyAlignment="1">
      <alignment horizontal="center" vertical="center"/>
    </xf>
    <xf numFmtId="169" fontId="8" fillId="5" borderId="14" xfId="0" applyNumberFormat="1" applyFont="1" applyFill="1" applyBorder="1" applyAlignment="1">
      <alignment horizontal="center" vertical="center"/>
    </xf>
    <xf numFmtId="167" fontId="5" fillId="4" borderId="4" xfId="0" applyNumberFormat="1" applyFont="1" applyFill="1" applyBorder="1" applyAlignment="1">
      <alignment vertical="center" wrapText="1"/>
    </xf>
    <xf numFmtId="167" fontId="5" fillId="6" borderId="4" xfId="0" applyNumberFormat="1" applyFont="1" applyFill="1" applyBorder="1" applyAlignment="1">
      <alignment vertical="center" wrapText="1"/>
    </xf>
    <xf numFmtId="167" fontId="5" fillId="5" borderId="10" xfId="0" applyNumberFormat="1" applyFont="1" applyFill="1" applyBorder="1" applyAlignment="1">
      <alignment vertical="center" wrapText="1"/>
    </xf>
    <xf numFmtId="0" fontId="7"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7" fillId="10" borderId="2" xfId="0" applyNumberFormat="1" applyFont="1" applyFill="1" applyBorder="1" applyAlignment="1">
      <alignment horizontal="center" vertical="center"/>
    </xf>
    <xf numFmtId="3" fontId="5" fillId="10" borderId="3" xfId="0" applyNumberFormat="1" applyFont="1" applyFill="1" applyBorder="1" applyAlignment="1">
      <alignment horizontal="center" vertical="center" wrapText="1"/>
    </xf>
    <xf numFmtId="168" fontId="3" fillId="10" borderId="2" xfId="0" applyNumberFormat="1" applyFont="1" applyFill="1" applyBorder="1" applyAlignment="1">
      <alignment horizontal="center" vertical="center"/>
    </xf>
    <xf numFmtId="3" fontId="3" fillId="10" borderId="7" xfId="0" applyNumberFormat="1" applyFont="1" applyFill="1" applyBorder="1" applyAlignment="1">
      <alignment horizontal="center" vertical="center"/>
    </xf>
    <xf numFmtId="167" fontId="5" fillId="10" borderId="4" xfId="0" applyNumberFormat="1" applyFont="1" applyFill="1" applyBorder="1" applyAlignment="1">
      <alignment vertical="center" wrapText="1"/>
    </xf>
    <xf numFmtId="169" fontId="8" fillId="10" borderId="8" xfId="0" applyNumberFormat="1" applyFont="1" applyFill="1" applyBorder="1" applyAlignment="1">
      <alignment horizontal="center" vertical="center"/>
    </xf>
    <xf numFmtId="0" fontId="2" fillId="4" borderId="9" xfId="0" applyFont="1" applyFill="1" applyBorder="1" applyAlignment="1">
      <alignment horizontal="center" vertical="center" wrapText="1"/>
    </xf>
    <xf numFmtId="0" fontId="2" fillId="10" borderId="9"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8" fillId="13" borderId="9" xfId="0" applyFont="1" applyFill="1" applyBorder="1" applyAlignment="1">
      <alignment horizontal="center" vertical="center"/>
    </xf>
    <xf numFmtId="167" fontId="5" fillId="13" borderId="52" xfId="0" applyNumberFormat="1" applyFont="1" applyFill="1" applyBorder="1" applyAlignment="1">
      <alignment vertical="center" wrapText="1"/>
    </xf>
    <xf numFmtId="0" fontId="8" fillId="17" borderId="15" xfId="0" applyFont="1" applyFill="1" applyBorder="1" applyAlignment="1">
      <alignment horizontal="center" vertical="center"/>
    </xf>
    <xf numFmtId="0" fontId="2" fillId="17" borderId="9" xfId="0" applyFont="1" applyFill="1" applyBorder="1" applyAlignment="1">
      <alignment horizontal="center" vertical="center" wrapText="1"/>
    </xf>
    <xf numFmtId="0" fontId="7" fillId="17" borderId="7" xfId="0" applyFont="1" applyFill="1" applyBorder="1" applyAlignment="1">
      <alignment horizontal="center" vertical="center" wrapText="1"/>
    </xf>
    <xf numFmtId="3" fontId="19" fillId="17" borderId="4" xfId="0" applyNumberFormat="1" applyFont="1" applyFill="1" applyBorder="1" applyAlignment="1">
      <alignment vertical="center" wrapText="1"/>
    </xf>
    <xf numFmtId="9" fontId="7" fillId="17" borderId="2" xfId="0" applyNumberFormat="1" applyFont="1" applyFill="1" applyBorder="1" applyAlignment="1">
      <alignment horizontal="center" vertical="center"/>
    </xf>
    <xf numFmtId="0" fontId="5" fillId="17" borderId="3" xfId="0" applyFont="1" applyFill="1" applyBorder="1" applyAlignment="1">
      <alignment horizontal="center" vertical="center" wrapText="1"/>
    </xf>
    <xf numFmtId="168" fontId="3" fillId="17" borderId="2" xfId="0" applyNumberFormat="1" applyFont="1" applyFill="1" applyBorder="1" applyAlignment="1">
      <alignment horizontal="center" vertical="center"/>
    </xf>
    <xf numFmtId="3" fontId="3" fillId="17" borderId="7" xfId="0" applyNumberFormat="1" applyFont="1" applyFill="1" applyBorder="1" applyAlignment="1">
      <alignment horizontal="center" vertical="center"/>
    </xf>
    <xf numFmtId="167" fontId="5" fillId="17" borderId="4" xfId="0" applyNumberFormat="1" applyFont="1" applyFill="1" applyBorder="1" applyAlignment="1">
      <alignment vertical="center" wrapText="1"/>
    </xf>
    <xf numFmtId="169" fontId="8" fillId="17" borderId="8" xfId="0" applyNumberFormat="1" applyFont="1" applyFill="1" applyBorder="1" applyAlignment="1">
      <alignment horizontal="center" vertical="center"/>
    </xf>
    <xf numFmtId="0" fontId="8" fillId="17" borderId="9" xfId="0" applyFont="1" applyFill="1" applyBorder="1" applyAlignment="1">
      <alignment horizontal="center" vertical="center"/>
    </xf>
    <xf numFmtId="0" fontId="8" fillId="18" borderId="9" xfId="0" applyFont="1" applyFill="1" applyBorder="1" applyAlignment="1">
      <alignment horizontal="center" vertical="center"/>
    </xf>
    <xf numFmtId="0" fontId="2" fillId="18" borderId="9" xfId="0" applyFont="1" applyFill="1" applyBorder="1" applyAlignment="1">
      <alignment horizontal="center" vertical="center" wrapText="1"/>
    </xf>
    <xf numFmtId="0" fontId="7" fillId="18" borderId="7" xfId="0" applyFont="1" applyFill="1" applyBorder="1" applyAlignment="1">
      <alignment horizontal="center" vertical="center" wrapText="1"/>
    </xf>
    <xf numFmtId="3" fontId="19" fillId="18" borderId="4" xfId="0" applyNumberFormat="1" applyFont="1" applyFill="1" applyBorder="1" applyAlignment="1">
      <alignment vertical="center" wrapText="1"/>
    </xf>
    <xf numFmtId="9" fontId="7" fillId="18" borderId="2" xfId="0" applyNumberFormat="1" applyFont="1" applyFill="1" applyBorder="1" applyAlignment="1">
      <alignment horizontal="center" vertical="center"/>
    </xf>
    <xf numFmtId="0" fontId="5" fillId="18" borderId="3" xfId="0" applyFont="1" applyFill="1" applyBorder="1" applyAlignment="1">
      <alignment horizontal="center" vertical="center" wrapText="1"/>
    </xf>
    <xf numFmtId="168" fontId="3" fillId="18" borderId="2" xfId="0" applyNumberFormat="1" applyFont="1" applyFill="1" applyBorder="1" applyAlignment="1">
      <alignment horizontal="center" vertical="center"/>
    </xf>
    <xf numFmtId="3" fontId="3" fillId="18" borderId="7" xfId="0" applyNumberFormat="1" applyFont="1" applyFill="1" applyBorder="1" applyAlignment="1">
      <alignment horizontal="center" vertical="center"/>
    </xf>
    <xf numFmtId="167" fontId="5" fillId="18" borderId="4" xfId="0" applyNumberFormat="1" applyFont="1" applyFill="1" applyBorder="1" applyAlignment="1">
      <alignment vertical="center" wrapText="1"/>
    </xf>
    <xf numFmtId="169" fontId="8" fillId="18" borderId="8" xfId="0" applyNumberFormat="1" applyFont="1" applyFill="1" applyBorder="1" applyAlignment="1">
      <alignment horizontal="center" vertical="center"/>
    </xf>
    <xf numFmtId="0" fontId="2" fillId="19" borderId="9" xfId="0" applyFont="1" applyFill="1" applyBorder="1" applyAlignment="1">
      <alignment horizontal="center" vertical="center" wrapText="1"/>
    </xf>
    <xf numFmtId="0" fontId="7"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7" fillId="19" borderId="2" xfId="0" applyNumberFormat="1" applyFont="1" applyFill="1" applyBorder="1" applyAlignment="1">
      <alignment horizontal="center" vertical="center"/>
    </xf>
    <xf numFmtId="0" fontId="5" fillId="19" borderId="3" xfId="0" applyFont="1" applyFill="1" applyBorder="1" applyAlignment="1">
      <alignment horizontal="center" vertical="center" wrapText="1"/>
    </xf>
    <xf numFmtId="168" fontId="3" fillId="19" borderId="2" xfId="0" applyNumberFormat="1" applyFont="1" applyFill="1" applyBorder="1" applyAlignment="1">
      <alignment horizontal="center" vertical="center"/>
    </xf>
    <xf numFmtId="3" fontId="3" fillId="19" borderId="7" xfId="0" applyNumberFormat="1" applyFont="1" applyFill="1" applyBorder="1" applyAlignment="1">
      <alignment horizontal="center" vertical="center"/>
    </xf>
    <xf numFmtId="167" fontId="5" fillId="19" borderId="4" xfId="0" applyNumberFormat="1" applyFont="1" applyFill="1" applyBorder="1" applyAlignment="1">
      <alignment vertical="center" wrapText="1"/>
    </xf>
    <xf numFmtId="169" fontId="8" fillId="19" borderId="8" xfId="0" applyNumberFormat="1" applyFont="1" applyFill="1" applyBorder="1" applyAlignment="1">
      <alignment horizontal="center" vertical="center"/>
    </xf>
    <xf numFmtId="0" fontId="8" fillId="19" borderId="15" xfId="0" applyFont="1" applyFill="1" applyBorder="1" applyAlignment="1">
      <alignment horizontal="center" vertical="center"/>
    </xf>
    <xf numFmtId="0" fontId="8" fillId="20" borderId="15" xfId="0" applyFont="1" applyFill="1" applyBorder="1" applyAlignment="1">
      <alignment horizontal="center" vertical="center"/>
    </xf>
    <xf numFmtId="0" fontId="8" fillId="20" borderId="9" xfId="0" applyFont="1" applyFill="1" applyBorder="1" applyAlignment="1">
      <alignment horizontal="center" vertical="center"/>
    </xf>
    <xf numFmtId="0" fontId="8" fillId="21" borderId="15" xfId="0" applyFont="1" applyFill="1" applyBorder="1" applyAlignment="1">
      <alignment horizontal="center" vertical="center"/>
    </xf>
    <xf numFmtId="0" fontId="2"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3" fontId="19" fillId="21" borderId="4" xfId="0" applyNumberFormat="1" applyFont="1" applyFill="1" applyBorder="1" applyAlignment="1">
      <alignment vertical="center" wrapText="1"/>
    </xf>
    <xf numFmtId="9" fontId="7" fillId="21" borderId="2" xfId="0" applyNumberFormat="1" applyFont="1" applyFill="1" applyBorder="1" applyAlignment="1">
      <alignment horizontal="center" vertical="center"/>
    </xf>
    <xf numFmtId="0" fontId="5" fillId="21" borderId="3" xfId="0" applyFont="1" applyFill="1" applyBorder="1" applyAlignment="1">
      <alignment horizontal="center" vertical="center" wrapText="1"/>
    </xf>
    <xf numFmtId="168" fontId="3" fillId="21" borderId="2" xfId="0" applyNumberFormat="1" applyFont="1" applyFill="1" applyBorder="1" applyAlignment="1">
      <alignment horizontal="center" vertical="center"/>
    </xf>
    <xf numFmtId="3" fontId="3" fillId="21" borderId="7" xfId="0" applyNumberFormat="1" applyFont="1" applyFill="1" applyBorder="1" applyAlignment="1">
      <alignment horizontal="center" vertical="center"/>
    </xf>
    <xf numFmtId="167" fontId="5" fillId="21" borderId="4" xfId="0" applyNumberFormat="1" applyFont="1" applyFill="1" applyBorder="1" applyAlignment="1">
      <alignment vertical="center" wrapText="1"/>
    </xf>
    <xf numFmtId="169" fontId="8" fillId="21" borderId="8" xfId="0" applyNumberFormat="1" applyFont="1" applyFill="1" applyBorder="1" applyAlignment="1">
      <alignment horizontal="center" vertical="center"/>
    </xf>
    <xf numFmtId="0" fontId="2" fillId="22" borderId="9" xfId="0" applyFont="1" applyFill="1" applyBorder="1" applyAlignment="1">
      <alignment horizontal="center" vertical="center" wrapText="1"/>
    </xf>
    <xf numFmtId="0" fontId="7" fillId="22" borderId="7" xfId="0" applyFont="1" applyFill="1" applyBorder="1" applyAlignment="1">
      <alignment horizontal="center" vertical="center" wrapText="1"/>
    </xf>
    <xf numFmtId="9" fontId="7" fillId="22" borderId="2" xfId="0" applyNumberFormat="1" applyFont="1" applyFill="1" applyBorder="1" applyAlignment="1">
      <alignment horizontal="center" vertical="center"/>
    </xf>
    <xf numFmtId="0" fontId="5" fillId="22" borderId="3" xfId="0" applyFont="1" applyFill="1" applyBorder="1" applyAlignment="1">
      <alignment horizontal="center" vertical="center" wrapText="1"/>
    </xf>
    <xf numFmtId="168" fontId="3" fillId="22" borderId="2" xfId="0" applyNumberFormat="1" applyFont="1" applyFill="1" applyBorder="1" applyAlignment="1">
      <alignment horizontal="center" vertical="center"/>
    </xf>
    <xf numFmtId="3" fontId="3" fillId="22" borderId="7" xfId="0" applyNumberFormat="1" applyFont="1" applyFill="1" applyBorder="1" applyAlignment="1">
      <alignment horizontal="center" vertical="center"/>
    </xf>
    <xf numFmtId="167" fontId="5" fillId="22" borderId="4" xfId="0" applyNumberFormat="1" applyFont="1" applyFill="1" applyBorder="1" applyAlignment="1">
      <alignment vertical="center" wrapText="1"/>
    </xf>
    <xf numFmtId="169" fontId="8" fillId="22" borderId="8" xfId="0" applyNumberFormat="1" applyFont="1" applyFill="1" applyBorder="1" applyAlignment="1">
      <alignment horizontal="center" vertical="center"/>
    </xf>
    <xf numFmtId="3" fontId="3" fillId="23" borderId="7"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0" fontId="19" fillId="22" borderId="4" xfId="0" applyFont="1" applyFill="1" applyBorder="1" applyAlignment="1">
      <alignment vertical="center" wrapText="1"/>
    </xf>
    <xf numFmtId="0" fontId="14" fillId="24" borderId="9" xfId="0" applyFont="1" applyFill="1" applyBorder="1" applyAlignment="1">
      <alignment horizontal="center" vertical="center" wrapText="1"/>
    </xf>
    <xf numFmtId="0" fontId="7" fillId="24" borderId="7" xfId="0" applyFont="1" applyFill="1" applyBorder="1" applyAlignment="1">
      <alignment horizontal="center" vertical="center" wrapText="1"/>
    </xf>
    <xf numFmtId="3" fontId="19" fillId="24" borderId="4" xfId="0" applyNumberFormat="1" applyFont="1" applyFill="1" applyBorder="1" applyAlignment="1">
      <alignment vertical="center" wrapText="1"/>
    </xf>
    <xf numFmtId="9" fontId="7" fillId="24" borderId="2" xfId="0" applyNumberFormat="1" applyFont="1" applyFill="1" applyBorder="1" applyAlignment="1">
      <alignment horizontal="center" vertical="center"/>
    </xf>
    <xf numFmtId="0" fontId="5" fillId="24" borderId="3" xfId="0" applyFont="1" applyFill="1" applyBorder="1" applyAlignment="1">
      <alignment horizontal="center" vertical="center" wrapText="1"/>
    </xf>
    <xf numFmtId="168" fontId="3" fillId="24" borderId="2" xfId="0" applyNumberFormat="1" applyFont="1" applyFill="1" applyBorder="1" applyAlignment="1">
      <alignment horizontal="center" vertical="center"/>
    </xf>
    <xf numFmtId="3" fontId="3" fillId="24" borderId="7" xfId="0" applyNumberFormat="1" applyFont="1" applyFill="1" applyBorder="1" applyAlignment="1">
      <alignment horizontal="center" vertical="center"/>
    </xf>
    <xf numFmtId="167" fontId="5" fillId="24" borderId="4" xfId="0" applyNumberFormat="1" applyFont="1" applyFill="1" applyBorder="1" applyAlignment="1">
      <alignment vertical="center" wrapText="1"/>
    </xf>
    <xf numFmtId="169" fontId="8" fillId="24" borderId="8" xfId="0" applyNumberFormat="1" applyFont="1" applyFill="1" applyBorder="1" applyAlignment="1">
      <alignment horizontal="center" vertical="center"/>
    </xf>
    <xf numFmtId="0" fontId="7" fillId="0" borderId="0" xfId="0" applyFont="1" applyFill="1" applyBorder="1"/>
    <xf numFmtId="165" fontId="17" fillId="4" borderId="2" xfId="0" applyNumberFormat="1" applyFont="1" applyFill="1" applyBorder="1" applyAlignment="1">
      <alignment horizontal="right" vertical="center" wrapText="1"/>
    </xf>
    <xf numFmtId="165" fontId="17" fillId="22" borderId="2" xfId="0" applyNumberFormat="1" applyFont="1" applyFill="1" applyBorder="1" applyAlignment="1">
      <alignment horizontal="right" vertical="center" wrapText="1"/>
    </xf>
    <xf numFmtId="165" fontId="17" fillId="24" borderId="2" xfId="0" applyNumberFormat="1" applyFont="1" applyFill="1" applyBorder="1" applyAlignment="1">
      <alignment horizontal="center" vertical="center" wrapText="1"/>
    </xf>
    <xf numFmtId="0" fontId="8" fillId="18" borderId="15" xfId="0" applyFont="1" applyFill="1" applyBorder="1" applyAlignment="1">
      <alignment horizontal="center" vertical="center"/>
    </xf>
    <xf numFmtId="0" fontId="8" fillId="26" borderId="9" xfId="0" applyFont="1" applyFill="1" applyBorder="1" applyAlignment="1">
      <alignment horizontal="center" vertical="center"/>
    </xf>
    <xf numFmtId="0" fontId="2" fillId="26" borderId="9" xfId="0" applyFont="1" applyFill="1" applyBorder="1" applyAlignment="1">
      <alignment horizontal="center" vertical="center" wrapText="1"/>
    </xf>
    <xf numFmtId="0" fontId="7" fillId="26" borderId="7" xfId="0" applyFont="1" applyFill="1" applyBorder="1" applyAlignment="1">
      <alignment horizontal="center" vertical="center" wrapText="1"/>
    </xf>
    <xf numFmtId="3" fontId="19" fillId="26" borderId="4" xfId="0" applyNumberFormat="1" applyFont="1" applyFill="1" applyBorder="1" applyAlignment="1">
      <alignment vertical="center" wrapText="1"/>
    </xf>
    <xf numFmtId="9" fontId="7" fillId="26" borderId="2" xfId="0" applyNumberFormat="1" applyFont="1" applyFill="1" applyBorder="1" applyAlignment="1">
      <alignment horizontal="center" vertical="center"/>
    </xf>
    <xf numFmtId="0" fontId="5" fillId="26" borderId="3" xfId="0" applyFont="1" applyFill="1" applyBorder="1" applyAlignment="1">
      <alignment horizontal="center" vertical="center" wrapText="1"/>
    </xf>
    <xf numFmtId="168" fontId="3" fillId="26" borderId="2" xfId="0" applyNumberFormat="1" applyFont="1" applyFill="1" applyBorder="1" applyAlignment="1">
      <alignment horizontal="center" vertical="center"/>
    </xf>
    <xf numFmtId="3" fontId="3" fillId="26" borderId="7" xfId="0" applyNumberFormat="1" applyFont="1" applyFill="1" applyBorder="1" applyAlignment="1">
      <alignment horizontal="center" vertical="center"/>
    </xf>
    <xf numFmtId="167" fontId="5" fillId="26" borderId="4" xfId="0" applyNumberFormat="1" applyFont="1" applyFill="1" applyBorder="1" applyAlignment="1">
      <alignment vertical="center" wrapText="1"/>
    </xf>
    <xf numFmtId="169" fontId="8" fillId="26" borderId="8" xfId="0" applyNumberFormat="1" applyFont="1" applyFill="1" applyBorder="1" applyAlignment="1">
      <alignment horizontal="center" vertical="center"/>
    </xf>
    <xf numFmtId="0" fontId="8" fillId="21" borderId="9" xfId="0" applyFont="1" applyFill="1" applyBorder="1" applyAlignment="1">
      <alignment horizontal="center" vertical="center"/>
    </xf>
    <xf numFmtId="0" fontId="4" fillId="13" borderId="55" xfId="0" applyFont="1" applyFill="1" applyBorder="1" applyAlignment="1">
      <alignment horizontal="center" vertical="center" wrapText="1"/>
    </xf>
    <xf numFmtId="0" fontId="2" fillId="13" borderId="39" xfId="0" applyFont="1" applyFill="1" applyBorder="1" applyAlignment="1">
      <alignment horizontal="center" vertical="center" wrapText="1"/>
    </xf>
    <xf numFmtId="0" fontId="7" fillId="13" borderId="38" xfId="0" applyFont="1" applyFill="1" applyBorder="1" applyAlignment="1">
      <alignment horizontal="center" vertical="center" wrapText="1"/>
    </xf>
    <xf numFmtId="3" fontId="19" fillId="13" borderId="52" xfId="0" applyNumberFormat="1" applyFont="1" applyFill="1" applyBorder="1" applyAlignment="1">
      <alignment vertical="center" wrapText="1"/>
    </xf>
    <xf numFmtId="9" fontId="7" fillId="13" borderId="51" xfId="0" applyNumberFormat="1" applyFont="1" applyFill="1" applyBorder="1" applyAlignment="1">
      <alignment horizontal="center" vertical="center"/>
    </xf>
    <xf numFmtId="164" fontId="5" fillId="13" borderId="55" xfId="0" applyNumberFormat="1" applyFont="1" applyFill="1" applyBorder="1" applyAlignment="1">
      <alignment horizontal="center" vertical="center" wrapText="1"/>
    </xf>
    <xf numFmtId="168" fontId="3" fillId="13" borderId="51" xfId="0" applyNumberFormat="1" applyFont="1" applyFill="1" applyBorder="1" applyAlignment="1">
      <alignment horizontal="center" vertical="center"/>
    </xf>
    <xf numFmtId="3" fontId="3" fillId="13" borderId="38" xfId="0" applyNumberFormat="1" applyFont="1" applyFill="1" applyBorder="1" applyAlignment="1">
      <alignment horizontal="center" vertical="center"/>
    </xf>
    <xf numFmtId="169" fontId="8" fillId="13" borderId="40" xfId="0" applyNumberFormat="1" applyFont="1" applyFill="1" applyBorder="1" applyAlignment="1">
      <alignment horizontal="center" vertical="center"/>
    </xf>
    <xf numFmtId="0" fontId="19" fillId="17" borderId="3" xfId="0" applyFont="1" applyFill="1" applyBorder="1" applyAlignment="1">
      <alignment horizontal="center" vertical="center" wrapText="1"/>
    </xf>
    <xf numFmtId="0" fontId="16" fillId="17" borderId="3" xfId="0" applyFont="1" applyFill="1" applyBorder="1" applyAlignment="1">
      <alignment horizontal="center" vertical="center" wrapText="1"/>
    </xf>
    <xf numFmtId="0" fontId="19" fillId="18" borderId="3" xfId="0" applyFont="1" applyFill="1" applyBorder="1" applyAlignment="1">
      <alignment horizontal="center" vertical="center" wrapText="1"/>
    </xf>
    <xf numFmtId="0" fontId="16" fillId="18" borderId="3"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19" fillId="19" borderId="3" xfId="0" applyFont="1" applyFill="1" applyBorder="1" applyAlignment="1">
      <alignment horizontal="center" vertical="center" wrapText="1"/>
    </xf>
    <xf numFmtId="0" fontId="16" fillId="26" borderId="3" xfId="0" applyFont="1" applyFill="1" applyBorder="1" applyAlignment="1">
      <alignment horizontal="center" vertical="center" wrapText="1"/>
    </xf>
    <xf numFmtId="0" fontId="16" fillId="21" borderId="3" xfId="0" applyFont="1" applyFill="1" applyBorder="1" applyAlignment="1">
      <alignment horizontal="center" vertical="center" wrapText="1"/>
    </xf>
    <xf numFmtId="0" fontId="4" fillId="21" borderId="3" xfId="0" applyFont="1" applyFill="1" applyBorder="1" applyAlignment="1">
      <alignment horizontal="center" vertical="center" wrapText="1"/>
    </xf>
    <xf numFmtId="0" fontId="4" fillId="24" borderId="3"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165" fontId="17" fillId="12" borderId="2" xfId="0" applyNumberFormat="1" applyFont="1" applyFill="1" applyBorder="1" applyAlignment="1">
      <alignment horizontal="right"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0" fontId="5" fillId="12" borderId="3" xfId="0"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169" fontId="8" fillId="12" borderId="8" xfId="0" applyNumberFormat="1" applyFont="1" applyFill="1" applyBorder="1" applyAlignment="1">
      <alignment horizontal="center" vertical="center"/>
    </xf>
    <xf numFmtId="0" fontId="4" fillId="9" borderId="3"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7" fillId="9" borderId="7" xfId="0" applyFont="1" applyFill="1" applyBorder="1" applyAlignment="1">
      <alignment horizontal="center" vertical="center" wrapText="1"/>
    </xf>
    <xf numFmtId="3" fontId="19" fillId="9" borderId="4" xfId="0" applyNumberFormat="1" applyFont="1" applyFill="1" applyBorder="1" applyAlignment="1">
      <alignment vertical="center" wrapText="1"/>
    </xf>
    <xf numFmtId="9" fontId="7" fillId="9" borderId="2" xfId="0" applyNumberFormat="1" applyFont="1" applyFill="1" applyBorder="1" applyAlignment="1">
      <alignment horizontal="center" vertical="center"/>
    </xf>
    <xf numFmtId="3" fontId="5" fillId="9" borderId="3" xfId="0" applyNumberFormat="1" applyFont="1" applyFill="1" applyBorder="1" applyAlignment="1">
      <alignment horizontal="center" vertical="center" wrapText="1"/>
    </xf>
    <xf numFmtId="168" fontId="3" fillId="9" borderId="2" xfId="0" applyNumberFormat="1" applyFont="1" applyFill="1" applyBorder="1" applyAlignment="1">
      <alignment horizontal="center" vertical="center"/>
    </xf>
    <xf numFmtId="3" fontId="3" fillId="9" borderId="7" xfId="0" applyNumberFormat="1" applyFont="1" applyFill="1" applyBorder="1" applyAlignment="1">
      <alignment horizontal="center" vertical="center"/>
    </xf>
    <xf numFmtId="167" fontId="5" fillId="9" borderId="4" xfId="0" applyNumberFormat="1" applyFont="1" applyFill="1" applyBorder="1" applyAlignment="1">
      <alignment vertical="center" wrapText="1"/>
    </xf>
    <xf numFmtId="169" fontId="8" fillId="9" borderId="8" xfId="0" applyNumberFormat="1" applyFont="1" applyFill="1" applyBorder="1" applyAlignment="1">
      <alignment horizontal="center" vertical="center"/>
    </xf>
    <xf numFmtId="0" fontId="4" fillId="4" borderId="3"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23" borderId="3" xfId="0" applyFont="1" applyFill="1" applyBorder="1" applyAlignment="1">
      <alignment horizontal="center" vertical="center" wrapText="1"/>
    </xf>
    <xf numFmtId="0" fontId="2" fillId="23" borderId="9" xfId="0" applyFont="1" applyFill="1" applyBorder="1" applyAlignment="1">
      <alignment horizontal="center" vertical="center" wrapText="1"/>
    </xf>
    <xf numFmtId="0" fontId="7" fillId="23" borderId="7"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7" fillId="23" borderId="2" xfId="0" applyNumberFormat="1" applyFont="1" applyFill="1" applyBorder="1" applyAlignment="1">
      <alignment horizontal="center" vertical="center"/>
    </xf>
    <xf numFmtId="0" fontId="5" fillId="23" borderId="3" xfId="0" applyFont="1" applyFill="1" applyBorder="1" applyAlignment="1">
      <alignment horizontal="center" vertical="center" wrapText="1"/>
    </xf>
    <xf numFmtId="168" fontId="3" fillId="23" borderId="2" xfId="0" applyNumberFormat="1" applyFont="1" applyFill="1" applyBorder="1" applyAlignment="1">
      <alignment horizontal="center" vertical="center"/>
    </xf>
    <xf numFmtId="167" fontId="5" fillId="23" borderId="4" xfId="0" applyNumberFormat="1" applyFont="1" applyFill="1" applyBorder="1" applyAlignment="1">
      <alignment vertical="center" wrapText="1"/>
    </xf>
    <xf numFmtId="169" fontId="8" fillId="23" borderId="8" xfId="0" applyNumberFormat="1" applyFont="1" applyFill="1" applyBorder="1" applyAlignment="1">
      <alignment horizontal="center" vertical="center"/>
    </xf>
    <xf numFmtId="0" fontId="4" fillId="5" borderId="13" xfId="0" applyFont="1" applyFill="1" applyBorder="1" applyAlignment="1">
      <alignment horizontal="center" vertical="center" wrapText="1"/>
    </xf>
    <xf numFmtId="0" fontId="8" fillId="27" borderId="15" xfId="0" applyFont="1" applyFill="1" applyBorder="1" applyAlignment="1">
      <alignment horizontal="center" vertical="center"/>
    </xf>
    <xf numFmtId="0" fontId="16" fillId="27" borderId="3" xfId="0" applyFont="1" applyFill="1" applyBorder="1" applyAlignment="1">
      <alignment horizontal="center" vertical="center" wrapText="1"/>
    </xf>
    <xf numFmtId="0" fontId="2" fillId="27" borderId="9" xfId="0" applyFont="1" applyFill="1" applyBorder="1" applyAlignment="1">
      <alignment horizontal="center" vertical="center" wrapText="1"/>
    </xf>
    <xf numFmtId="0" fontId="7" fillId="27" borderId="7" xfId="0" applyFont="1" applyFill="1" applyBorder="1" applyAlignment="1">
      <alignment horizontal="center" vertical="center" wrapText="1"/>
    </xf>
    <xf numFmtId="3" fontId="19" fillId="27" borderId="4" xfId="0" applyNumberFormat="1" applyFont="1" applyFill="1" applyBorder="1" applyAlignment="1">
      <alignment vertical="center" wrapText="1"/>
    </xf>
    <xf numFmtId="9" fontId="7" fillId="27" borderId="2" xfId="0" applyNumberFormat="1" applyFont="1" applyFill="1" applyBorder="1" applyAlignment="1">
      <alignment horizontal="center" vertical="center"/>
    </xf>
    <xf numFmtId="0" fontId="5" fillId="27" borderId="3" xfId="0" applyFont="1" applyFill="1" applyBorder="1" applyAlignment="1">
      <alignment horizontal="center" vertical="center" wrapText="1"/>
    </xf>
    <xf numFmtId="168" fontId="3" fillId="27" borderId="2" xfId="0" applyNumberFormat="1" applyFont="1" applyFill="1" applyBorder="1" applyAlignment="1">
      <alignment horizontal="center" vertical="center"/>
    </xf>
    <xf numFmtId="3" fontId="3" fillId="27" borderId="7" xfId="0" applyNumberFormat="1" applyFont="1" applyFill="1" applyBorder="1" applyAlignment="1">
      <alignment horizontal="center" vertical="center"/>
    </xf>
    <xf numFmtId="167" fontId="5" fillId="27" borderId="4" xfId="0" applyNumberFormat="1" applyFont="1" applyFill="1" applyBorder="1" applyAlignment="1">
      <alignment vertical="center" wrapText="1"/>
    </xf>
    <xf numFmtId="169" fontId="8" fillId="27" borderId="8" xfId="0" applyNumberFormat="1" applyFont="1" applyFill="1" applyBorder="1" applyAlignment="1">
      <alignment horizontal="center" vertical="center"/>
    </xf>
    <xf numFmtId="0" fontId="8" fillId="27" borderId="9" xfId="0" applyFont="1" applyFill="1" applyBorder="1" applyAlignment="1">
      <alignment horizontal="center" vertical="center"/>
    </xf>
    <xf numFmtId="0" fontId="4" fillId="27" borderId="3" xfId="0" applyFont="1" applyFill="1" applyBorder="1" applyAlignment="1">
      <alignment horizontal="center" vertical="center" wrapText="1"/>
    </xf>
    <xf numFmtId="165" fontId="17" fillId="13" borderId="51" xfId="0" applyNumberFormat="1" applyFont="1" applyFill="1" applyBorder="1" applyAlignment="1">
      <alignment horizontal="right" vertical="center" wrapText="1"/>
    </xf>
    <xf numFmtId="165" fontId="17" fillId="27" borderId="2"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165" fontId="17" fillId="21" borderId="2" xfId="0" applyNumberFormat="1" applyFont="1" applyFill="1" applyBorder="1" applyAlignment="1">
      <alignment horizontal="right" vertical="center" wrapText="1"/>
    </xf>
    <xf numFmtId="165" fontId="17" fillId="26" borderId="2" xfId="0" applyNumberFormat="1" applyFont="1" applyFill="1" applyBorder="1" applyAlignment="1">
      <alignment horizontal="right" vertical="center" wrapText="1"/>
    </xf>
    <xf numFmtId="165" fontId="17" fillId="17" borderId="2" xfId="0" applyNumberFormat="1" applyFont="1" applyFill="1" applyBorder="1" applyAlignment="1">
      <alignment horizontal="right" vertical="center" wrapText="1"/>
    </xf>
    <xf numFmtId="165" fontId="17" fillId="18" borderId="2" xfId="0" applyNumberFormat="1" applyFont="1" applyFill="1" applyBorder="1" applyAlignment="1">
      <alignment horizontal="right" vertical="center" wrapText="1"/>
    </xf>
    <xf numFmtId="165" fontId="21" fillId="22" borderId="2" xfId="0" applyNumberFormat="1" applyFont="1" applyFill="1" applyBorder="1" applyAlignment="1">
      <alignment horizontal="right" vertical="center" wrapText="1"/>
    </xf>
    <xf numFmtId="165" fontId="21" fillId="24"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25" borderId="12" xfId="0" applyNumberFormat="1" applyFont="1" applyFill="1" applyBorder="1" applyAlignment="1">
      <alignment horizontal="right" vertical="center" wrapText="1"/>
    </xf>
    <xf numFmtId="0" fontId="8" fillId="28" borderId="15" xfId="0" applyFont="1" applyFill="1" applyBorder="1" applyAlignment="1">
      <alignment horizontal="center" vertical="center"/>
    </xf>
    <xf numFmtId="0" fontId="16" fillId="28" borderId="3" xfId="0" applyFont="1" applyFill="1" applyBorder="1" applyAlignment="1">
      <alignment horizontal="center" vertical="center" wrapText="1"/>
    </xf>
    <xf numFmtId="0" fontId="2" fillId="28" borderId="9" xfId="0" applyFont="1" applyFill="1" applyBorder="1" applyAlignment="1">
      <alignment horizontal="center" vertical="center" wrapText="1"/>
    </xf>
    <xf numFmtId="0" fontId="7" fillId="28" borderId="7" xfId="0" applyFont="1" applyFill="1" applyBorder="1" applyAlignment="1">
      <alignment horizontal="center" vertical="center" wrapText="1"/>
    </xf>
    <xf numFmtId="3" fontId="19" fillId="28" borderId="4" xfId="0" applyNumberFormat="1" applyFont="1" applyFill="1" applyBorder="1" applyAlignment="1">
      <alignment vertical="center" wrapText="1"/>
    </xf>
    <xf numFmtId="9" fontId="7" fillId="28" borderId="2" xfId="0" applyNumberFormat="1" applyFont="1" applyFill="1" applyBorder="1" applyAlignment="1">
      <alignment horizontal="center" vertical="center"/>
    </xf>
    <xf numFmtId="0" fontId="5" fillId="28" borderId="3" xfId="0" applyFont="1" applyFill="1" applyBorder="1" applyAlignment="1">
      <alignment horizontal="center" vertical="center" wrapText="1"/>
    </xf>
    <xf numFmtId="168" fontId="3" fillId="28" borderId="2" xfId="0" applyNumberFormat="1" applyFont="1" applyFill="1" applyBorder="1" applyAlignment="1">
      <alignment horizontal="center" vertical="center"/>
    </xf>
    <xf numFmtId="3" fontId="3" fillId="28" borderId="7" xfId="0" applyNumberFormat="1" applyFont="1" applyFill="1" applyBorder="1" applyAlignment="1">
      <alignment horizontal="center" vertical="center"/>
    </xf>
    <xf numFmtId="165" fontId="17" fillId="28" borderId="2" xfId="0" applyNumberFormat="1" applyFont="1" applyFill="1" applyBorder="1" applyAlignment="1">
      <alignment horizontal="right" vertical="center" wrapText="1"/>
    </xf>
    <xf numFmtId="167" fontId="5" fillId="28" borderId="4" xfId="0" applyNumberFormat="1" applyFont="1" applyFill="1" applyBorder="1" applyAlignment="1">
      <alignment vertical="center" wrapText="1"/>
    </xf>
    <xf numFmtId="169" fontId="8" fillId="28" borderId="8" xfId="0" applyNumberFormat="1" applyFont="1" applyFill="1" applyBorder="1" applyAlignment="1">
      <alignment horizontal="center" vertical="center"/>
    </xf>
    <xf numFmtId="0" fontId="8" fillId="28" borderId="9" xfId="0" applyFont="1" applyFill="1" applyBorder="1" applyAlignment="1">
      <alignment horizontal="center" vertical="center"/>
    </xf>
    <xf numFmtId="0" fontId="4" fillId="28" borderId="3" xfId="0" applyFont="1" applyFill="1" applyBorder="1" applyAlignment="1">
      <alignment horizontal="center" vertical="center" wrapText="1"/>
    </xf>
    <xf numFmtId="164" fontId="5" fillId="28" borderId="3" xfId="0" applyNumberFormat="1" applyFont="1" applyFill="1" applyBorder="1" applyAlignment="1">
      <alignment horizontal="center" vertical="center" wrapText="1"/>
    </xf>
    <xf numFmtId="0" fontId="8" fillId="29" borderId="9" xfId="0" applyFont="1" applyFill="1" applyBorder="1" applyAlignment="1">
      <alignment horizontal="center" vertical="center"/>
    </xf>
    <xf numFmtId="0" fontId="4" fillId="29" borderId="3" xfId="0" applyFont="1" applyFill="1" applyBorder="1" applyAlignment="1">
      <alignment horizontal="center" vertical="center" wrapText="1"/>
    </xf>
    <xf numFmtId="0" fontId="14"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5" fontId="21" fillId="29" borderId="2" xfId="0" applyNumberFormat="1" applyFont="1" applyFill="1" applyBorder="1" applyAlignment="1">
      <alignment horizontal="right" vertical="center" wrapText="1"/>
    </xf>
    <xf numFmtId="167" fontId="5" fillId="29" borderId="4" xfId="0" applyNumberFormat="1" applyFont="1" applyFill="1" applyBorder="1" applyAlignment="1">
      <alignment vertical="center" wrapText="1"/>
    </xf>
    <xf numFmtId="169" fontId="8" fillId="29" borderId="8"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0" fontId="2" fillId="30" borderId="9" xfId="0" applyFont="1" applyFill="1" applyBorder="1" applyAlignment="1">
      <alignment horizontal="center" vertical="center" wrapText="1"/>
    </xf>
    <xf numFmtId="0" fontId="7" fillId="30" borderId="7" xfId="0" applyFont="1" applyFill="1" applyBorder="1" applyAlignment="1">
      <alignment horizontal="center" vertical="center" wrapText="1"/>
    </xf>
    <xf numFmtId="165" fontId="17" fillId="30" borderId="2" xfId="0" applyNumberFormat="1" applyFont="1" applyFill="1" applyBorder="1" applyAlignment="1">
      <alignment horizontal="right" vertical="center" wrapText="1"/>
    </xf>
    <xf numFmtId="3" fontId="19" fillId="30" borderId="4" xfId="0" applyNumberFormat="1" applyFont="1" applyFill="1" applyBorder="1" applyAlignment="1">
      <alignment vertical="center" wrapText="1"/>
    </xf>
    <xf numFmtId="9" fontId="7" fillId="30" borderId="2" xfId="0" applyNumberFormat="1" applyFont="1" applyFill="1" applyBorder="1" applyAlignment="1">
      <alignment horizontal="center" vertical="center"/>
    </xf>
    <xf numFmtId="0" fontId="5" fillId="30" borderId="3" xfId="0" applyFont="1" applyFill="1" applyBorder="1" applyAlignment="1">
      <alignment horizontal="center" vertical="center" wrapText="1"/>
    </xf>
    <xf numFmtId="168" fontId="3" fillId="30" borderId="2" xfId="0" applyNumberFormat="1" applyFont="1" applyFill="1" applyBorder="1" applyAlignment="1">
      <alignment horizontal="center" vertical="center"/>
    </xf>
    <xf numFmtId="3" fontId="3" fillId="30" borderId="7" xfId="0" applyNumberFormat="1" applyFont="1" applyFill="1" applyBorder="1" applyAlignment="1">
      <alignment horizontal="center" vertical="center"/>
    </xf>
    <xf numFmtId="167" fontId="5" fillId="30" borderId="4" xfId="0" applyNumberFormat="1" applyFont="1" applyFill="1" applyBorder="1" applyAlignment="1">
      <alignment vertical="center" wrapText="1"/>
    </xf>
    <xf numFmtId="169" fontId="8" fillId="30" borderId="8" xfId="0" applyNumberFormat="1" applyFont="1" applyFill="1" applyBorder="1" applyAlignment="1">
      <alignment horizontal="center" vertical="center"/>
    </xf>
    <xf numFmtId="0" fontId="4" fillId="31" borderId="3" xfId="0" applyFont="1" applyFill="1" applyBorder="1" applyAlignment="1">
      <alignment horizontal="center" vertical="center" wrapText="1"/>
    </xf>
    <xf numFmtId="0" fontId="2" fillId="31" borderId="9" xfId="0" applyFont="1" applyFill="1" applyBorder="1" applyAlignment="1">
      <alignment horizontal="center" vertical="center" wrapText="1"/>
    </xf>
    <xf numFmtId="0" fontId="7" fillId="31" borderId="7" xfId="0" applyFont="1" applyFill="1" applyBorder="1" applyAlignment="1">
      <alignment horizontal="center" vertical="center" wrapText="1"/>
    </xf>
    <xf numFmtId="165" fontId="17" fillId="31" borderId="2" xfId="0" applyNumberFormat="1" applyFont="1" applyFill="1" applyBorder="1" applyAlignment="1">
      <alignment horizontal="right" vertical="center" wrapText="1"/>
    </xf>
    <xf numFmtId="3" fontId="19" fillId="31" borderId="4" xfId="0" applyNumberFormat="1" applyFont="1" applyFill="1" applyBorder="1" applyAlignment="1">
      <alignment vertical="center" wrapText="1"/>
    </xf>
    <xf numFmtId="9" fontId="7" fillId="31" borderId="2" xfId="0" applyNumberFormat="1" applyFont="1" applyFill="1" applyBorder="1" applyAlignment="1">
      <alignment horizontal="center" vertical="center"/>
    </xf>
    <xf numFmtId="0" fontId="5" fillId="31" borderId="3" xfId="0" applyFont="1" applyFill="1" applyBorder="1" applyAlignment="1">
      <alignment horizontal="center" vertical="center" wrapText="1"/>
    </xf>
    <xf numFmtId="168" fontId="3" fillId="31" borderId="2" xfId="0" applyNumberFormat="1" applyFont="1" applyFill="1" applyBorder="1" applyAlignment="1">
      <alignment horizontal="center" vertical="center"/>
    </xf>
    <xf numFmtId="3" fontId="3" fillId="31" borderId="7" xfId="0" applyNumberFormat="1" applyFont="1" applyFill="1" applyBorder="1" applyAlignment="1">
      <alignment horizontal="center" vertical="center"/>
    </xf>
    <xf numFmtId="167" fontId="5" fillId="31" borderId="4" xfId="0" applyNumberFormat="1" applyFont="1" applyFill="1" applyBorder="1" applyAlignment="1">
      <alignment vertical="center" wrapText="1"/>
    </xf>
    <xf numFmtId="169" fontId="8" fillId="31" borderId="8" xfId="0" applyNumberFormat="1" applyFont="1" applyFill="1" applyBorder="1" applyAlignment="1">
      <alignment horizontal="center" vertical="center"/>
    </xf>
    <xf numFmtId="165" fontId="17" fillId="18" borderId="2" xfId="0" applyNumberFormat="1" applyFont="1" applyFill="1" applyBorder="1" applyAlignment="1">
      <alignment horizontal="center" vertical="center" wrapText="1"/>
    </xf>
    <xf numFmtId="165" fontId="17" fillId="26" borderId="2" xfId="0" applyNumberFormat="1" applyFont="1" applyFill="1" applyBorder="1" applyAlignment="1">
      <alignment horizontal="center" vertical="center" wrapText="1"/>
    </xf>
    <xf numFmtId="165" fontId="17" fillId="21" borderId="2" xfId="0" applyNumberFormat="1" applyFont="1" applyFill="1" applyBorder="1" applyAlignment="1">
      <alignment horizontal="center" vertical="center" wrapText="1"/>
    </xf>
    <xf numFmtId="165" fontId="17" fillId="13" borderId="51" xfId="0" applyNumberFormat="1" applyFont="1" applyFill="1" applyBorder="1" applyAlignment="1">
      <alignment horizontal="center" vertical="center" wrapText="1"/>
    </xf>
    <xf numFmtId="165" fontId="17" fillId="17" borderId="2" xfId="0" applyNumberFormat="1" applyFont="1" applyFill="1" applyBorder="1" applyAlignment="1">
      <alignment horizontal="center" vertical="center" wrapText="1"/>
    </xf>
    <xf numFmtId="165" fontId="17" fillId="28" borderId="2" xfId="0" applyNumberFormat="1" applyFont="1" applyFill="1" applyBorder="1" applyAlignment="1">
      <alignment horizontal="center" vertical="center" wrapText="1"/>
    </xf>
    <xf numFmtId="165" fontId="17" fillId="27" borderId="2" xfId="0" applyNumberFormat="1" applyFont="1" applyFill="1" applyBorder="1" applyAlignment="1">
      <alignment horizontal="center" vertical="center" wrapText="1"/>
    </xf>
    <xf numFmtId="165" fontId="17" fillId="19" borderId="2" xfId="0" applyNumberFormat="1" applyFont="1" applyFill="1" applyBorder="1" applyAlignment="1">
      <alignment horizontal="center" vertical="center" wrapText="1"/>
    </xf>
    <xf numFmtId="165" fontId="17" fillId="9"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6" borderId="2" xfId="0" applyNumberFormat="1" applyFont="1" applyFill="1" applyBorder="1" applyAlignment="1">
      <alignment horizontal="right" vertical="center" wrapText="1"/>
    </xf>
    <xf numFmtId="165" fontId="17" fillId="5" borderId="12" xfId="0" applyNumberFormat="1" applyFont="1" applyFill="1" applyBorder="1" applyAlignment="1">
      <alignment horizontal="right" vertical="center" wrapText="1"/>
    </xf>
    <xf numFmtId="165" fontId="17" fillId="29" borderId="2" xfId="0" applyNumberFormat="1" applyFont="1" applyFill="1" applyBorder="1" applyAlignment="1">
      <alignment horizontal="center" vertical="center" wrapText="1"/>
    </xf>
    <xf numFmtId="0" fontId="17" fillId="6"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9" borderId="9" xfId="0" applyFont="1" applyFill="1" applyBorder="1" applyAlignment="1">
      <alignment horizontal="center" vertical="center"/>
    </xf>
    <xf numFmtId="0" fontId="17" fillId="23"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5" borderId="16" xfId="0" applyFont="1" applyFill="1" applyBorder="1" applyAlignment="1">
      <alignment horizontal="center" vertical="center"/>
    </xf>
    <xf numFmtId="0" fontId="17" fillId="13" borderId="39" xfId="0" applyFont="1" applyFill="1" applyBorder="1" applyAlignment="1">
      <alignment horizontal="center" vertical="center"/>
    </xf>
    <xf numFmtId="0" fontId="17" fillId="17"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28" borderId="9" xfId="0" applyFont="1" applyFill="1" applyBorder="1" applyAlignment="1">
      <alignment horizontal="center" vertical="center"/>
    </xf>
    <xf numFmtId="0" fontId="17" fillId="29" borderId="9" xfId="0" applyFont="1" applyFill="1" applyBorder="1" applyAlignment="1">
      <alignment horizontal="center" vertical="center"/>
    </xf>
    <xf numFmtId="0" fontId="17" fillId="31" borderId="9" xfId="0" applyFont="1" applyFill="1" applyBorder="1" applyAlignment="1">
      <alignment horizontal="center" vertical="center"/>
    </xf>
    <xf numFmtId="0" fontId="17" fillId="30"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21" borderId="9" xfId="0" applyFont="1" applyFill="1" applyBorder="1" applyAlignment="1">
      <alignment horizontal="center" vertical="center"/>
    </xf>
    <xf numFmtId="0" fontId="17" fillId="26" borderId="9" xfId="0" applyFont="1" applyFill="1" applyBorder="1" applyAlignment="1">
      <alignment horizontal="center" vertical="center"/>
    </xf>
    <xf numFmtId="0" fontId="17" fillId="19" borderId="9" xfId="0" applyFont="1" applyFill="1" applyBorder="1" applyAlignment="1">
      <alignment horizontal="center" vertical="center"/>
    </xf>
    <xf numFmtId="0" fontId="17" fillId="27" borderId="9" xfId="0" applyFont="1" applyFill="1" applyBorder="1" applyAlignment="1">
      <alignment horizontal="center" vertical="center"/>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11" borderId="48" xfId="0" applyFont="1" applyFill="1" applyBorder="1" applyAlignment="1">
      <alignment horizontal="center" vertical="center" wrapText="1"/>
    </xf>
    <xf numFmtId="0" fontId="21" fillId="11" borderId="49" xfId="0" applyFont="1" applyFill="1" applyBorder="1" applyAlignment="1">
      <alignment horizontal="center" vertical="center" wrapText="1"/>
    </xf>
    <xf numFmtId="0" fontId="21" fillId="11"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40"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13" fillId="8" borderId="36" xfId="0" applyFont="1" applyFill="1" applyBorder="1" applyAlignment="1">
      <alignment horizontal="center" vertical="center" wrapText="1"/>
    </xf>
    <xf numFmtId="0" fontId="13" fillId="8" borderId="37"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3" fillId="8" borderId="19" xfId="0" applyFont="1" applyFill="1" applyBorder="1" applyAlignment="1">
      <alignment horizontal="center" vertical="center" wrapText="1"/>
    </xf>
    <xf numFmtId="0" fontId="28" fillId="8" borderId="35" xfId="0" applyFont="1" applyFill="1" applyBorder="1" applyAlignment="1">
      <alignment horizontal="center" vertical="center" wrapText="1"/>
    </xf>
    <xf numFmtId="0" fontId="28" fillId="8" borderId="36" xfId="0" applyFont="1" applyFill="1" applyBorder="1" applyAlignment="1">
      <alignment horizontal="center" vertical="center" wrapText="1"/>
    </xf>
    <xf numFmtId="0" fontId="28" fillId="8" borderId="37" xfId="0" applyFont="1" applyFill="1" applyBorder="1" applyAlignment="1">
      <alignment horizontal="center" vertical="center" wrapText="1"/>
    </xf>
    <xf numFmtId="0" fontId="28" fillId="8" borderId="28" xfId="0" applyFont="1" applyFill="1" applyBorder="1" applyAlignment="1">
      <alignment horizontal="center" vertical="center" wrapText="1"/>
    </xf>
    <xf numFmtId="0" fontId="28" fillId="8" borderId="30" xfId="0" applyFont="1" applyFill="1" applyBorder="1" applyAlignment="1">
      <alignment horizontal="center" vertical="center"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165" fontId="19" fillId="8" borderId="17" xfId="0" applyNumberFormat="1" applyFont="1" applyFill="1" applyBorder="1" applyAlignment="1">
      <alignment horizontal="center" vertical="center" wrapText="1"/>
    </xf>
    <xf numFmtId="165" fontId="19" fillId="8" borderId="18" xfId="0" applyNumberFormat="1" applyFont="1" applyFill="1" applyBorder="1" applyAlignment="1">
      <alignment horizontal="center" vertical="center" wrapText="1"/>
    </xf>
    <xf numFmtId="165" fontId="19" fillId="8"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5" fillId="7" borderId="2"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4" xfId="0" applyFont="1" applyFill="1" applyBorder="1" applyAlignment="1">
      <alignment horizontal="center" vertical="center"/>
    </xf>
    <xf numFmtId="0" fontId="31" fillId="8" borderId="43" xfId="0" applyFont="1" applyFill="1" applyBorder="1" applyAlignment="1">
      <alignment horizontal="center" vertical="center"/>
    </xf>
    <xf numFmtId="0" fontId="31" fillId="8" borderId="44" xfId="0" applyFont="1" applyFill="1" applyBorder="1" applyAlignment="1">
      <alignment horizontal="center" vertical="center"/>
    </xf>
    <xf numFmtId="0" fontId="31" fillId="8"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0" fontId="17" fillId="22" borderId="9" xfId="0" applyFont="1" applyFill="1" applyBorder="1" applyAlignment="1">
      <alignment horizontal="center" vertical="center"/>
    </xf>
    <xf numFmtId="0" fontId="17" fillId="4" borderId="9" xfId="0" applyFont="1" applyFill="1" applyBorder="1" applyAlignment="1">
      <alignment horizontal="center" vertical="center"/>
    </xf>
    <xf numFmtId="0" fontId="8" fillId="2" borderId="15" xfId="0" applyFont="1" applyFill="1" applyBorder="1" applyAlignment="1">
      <alignment horizontal="center" vertical="center"/>
    </xf>
    <xf numFmtId="0" fontId="19"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165" fontId="17" fillId="2" borderId="2" xfId="0" applyNumberFormat="1" applyFont="1" applyFill="1" applyBorder="1" applyAlignment="1">
      <alignment horizontal="center" vertical="center" wrapText="1"/>
    </xf>
    <xf numFmtId="3" fontId="19" fillId="2" borderId="4" xfId="0" applyNumberFormat="1" applyFont="1" applyFill="1" applyBorder="1" applyAlignment="1">
      <alignment vertical="center" wrapText="1"/>
    </xf>
    <xf numFmtId="9" fontId="7" fillId="2" borderId="2"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168" fontId="3" fillId="2" borderId="2" xfId="0" applyNumberFormat="1" applyFont="1" applyFill="1" applyBorder="1" applyAlignment="1">
      <alignment horizontal="center" vertical="center"/>
    </xf>
    <xf numFmtId="3" fontId="3" fillId="2" borderId="7" xfId="0" applyNumberFormat="1" applyFont="1" applyFill="1" applyBorder="1" applyAlignment="1">
      <alignment horizontal="center" vertical="center"/>
    </xf>
    <xf numFmtId="165" fontId="17" fillId="2" borderId="2" xfId="0" applyNumberFormat="1" applyFont="1" applyFill="1" applyBorder="1" applyAlignment="1">
      <alignment horizontal="right" vertical="center" wrapText="1"/>
    </xf>
    <xf numFmtId="167" fontId="5" fillId="2" borderId="4" xfId="0" applyNumberFormat="1" applyFont="1" applyFill="1" applyBorder="1" applyAlignment="1">
      <alignment vertical="center" wrapText="1"/>
    </xf>
    <xf numFmtId="169" fontId="8" fillId="2" borderId="8" xfId="0" applyNumberFormat="1" applyFont="1" applyFill="1" applyBorder="1" applyAlignment="1">
      <alignment horizontal="center" vertical="center"/>
    </xf>
    <xf numFmtId="0" fontId="17" fillId="2" borderId="9" xfId="0" applyFont="1" applyFill="1" applyBorder="1" applyAlignment="1">
      <alignment horizontal="center" vertical="center"/>
    </xf>
    <xf numFmtId="0" fontId="8" fillId="32" borderId="15" xfId="0" applyFont="1" applyFill="1" applyBorder="1" applyAlignment="1">
      <alignment horizontal="center" vertical="center"/>
    </xf>
    <xf numFmtId="0" fontId="19" fillId="32" borderId="3"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7" fillId="32" borderId="7" xfId="0" applyFont="1" applyFill="1" applyBorder="1" applyAlignment="1">
      <alignment horizontal="center" vertical="center" wrapText="1"/>
    </xf>
    <xf numFmtId="165" fontId="17" fillId="32" borderId="2" xfId="0" applyNumberFormat="1" applyFont="1" applyFill="1" applyBorder="1" applyAlignment="1">
      <alignment horizontal="center" vertical="center" wrapText="1"/>
    </xf>
    <xf numFmtId="3" fontId="19" fillId="32" borderId="4" xfId="0" applyNumberFormat="1" applyFont="1" applyFill="1" applyBorder="1" applyAlignment="1">
      <alignment vertical="center" wrapText="1"/>
    </xf>
    <xf numFmtId="9" fontId="7" fillId="32" borderId="2" xfId="0" applyNumberFormat="1" applyFont="1" applyFill="1" applyBorder="1" applyAlignment="1">
      <alignment horizontal="center" vertical="center"/>
    </xf>
    <xf numFmtId="0" fontId="5" fillId="32" borderId="3" xfId="0" applyFont="1" applyFill="1" applyBorder="1" applyAlignment="1">
      <alignment horizontal="center" vertical="center" wrapText="1"/>
    </xf>
    <xf numFmtId="168" fontId="3" fillId="32" borderId="2" xfId="0" applyNumberFormat="1" applyFont="1" applyFill="1" applyBorder="1" applyAlignment="1">
      <alignment horizontal="center" vertical="center"/>
    </xf>
    <xf numFmtId="3" fontId="3" fillId="32" borderId="7" xfId="0" applyNumberFormat="1" applyFont="1" applyFill="1" applyBorder="1" applyAlignment="1">
      <alignment horizontal="center" vertical="center"/>
    </xf>
    <xf numFmtId="165" fontId="17" fillId="32" borderId="2" xfId="0" applyNumberFormat="1" applyFont="1" applyFill="1" applyBorder="1" applyAlignment="1">
      <alignment horizontal="right" vertical="center" wrapText="1"/>
    </xf>
    <xf numFmtId="167" fontId="5" fillId="32" borderId="4" xfId="0" applyNumberFormat="1" applyFont="1" applyFill="1" applyBorder="1" applyAlignment="1">
      <alignment vertical="center" wrapText="1"/>
    </xf>
    <xf numFmtId="169" fontId="8" fillId="32" borderId="8" xfId="0" applyNumberFormat="1" applyFont="1" applyFill="1" applyBorder="1" applyAlignment="1">
      <alignment horizontal="center" vertical="center"/>
    </xf>
    <xf numFmtId="0" fontId="17" fillId="32" borderId="9" xfId="0" applyFont="1" applyFill="1" applyBorder="1" applyAlignment="1">
      <alignment horizontal="center" vertical="center"/>
    </xf>
    <xf numFmtId="0" fontId="8" fillId="32" borderId="9" xfId="0" applyFont="1" applyFill="1" applyBorder="1" applyAlignment="1">
      <alignment horizontal="center" vertical="center"/>
    </xf>
    <xf numFmtId="0" fontId="4" fillId="32" borderId="3" xfId="0" applyFont="1" applyFill="1" applyBorder="1" applyAlignment="1">
      <alignment horizontal="center" vertical="center" wrapText="1"/>
    </xf>
    <xf numFmtId="0" fontId="16" fillId="32" borderId="3"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FF19"/>
      <color rgb="FFDBD7BF"/>
      <color rgb="FFD3CEB1"/>
      <color rgb="FFC6C09A"/>
      <color rgb="FFEBF6F9"/>
      <color rgb="FFE5F3F7"/>
      <color rgb="FFFFFFA7"/>
      <color rgb="FFFFFF93"/>
      <color rgb="FFFFFFAB"/>
      <color rgb="FFFFFF7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
  <sheetViews>
    <sheetView tabSelected="1" topLeftCell="A28" zoomScale="75" zoomScaleNormal="75" workbookViewId="0">
      <selection activeCell="P17" sqref="P17"/>
    </sheetView>
  </sheetViews>
  <sheetFormatPr defaultRowHeight="12.75"/>
  <cols>
    <col min="1" max="1" width="5.85546875" style="4" bestFit="1" customWidth="1"/>
    <col min="2" max="2" width="36.42578125" style="4" customWidth="1"/>
    <col min="3" max="3" width="25.42578125" style="4" bestFit="1" customWidth="1"/>
    <col min="4" max="4" width="11.42578125" style="4" bestFit="1" customWidth="1"/>
    <col min="5" max="5" width="12.7109375" style="5" bestFit="1" customWidth="1"/>
    <col min="6" max="6" width="9.5703125" style="6" customWidth="1"/>
    <col min="7" max="7" width="9.42578125" style="4" customWidth="1"/>
    <col min="8" max="8" width="18" style="4" bestFit="1" customWidth="1"/>
    <col min="9" max="9" width="14.42578125" style="7" bestFit="1" customWidth="1"/>
    <col min="10" max="10" width="9.28515625" style="8" customWidth="1"/>
    <col min="11" max="11" width="14.140625" style="7" customWidth="1"/>
    <col min="12" max="12" width="8.28515625" style="7" customWidth="1"/>
    <col min="13" max="13" width="10.42578125" style="4" bestFit="1" customWidth="1"/>
    <col min="14" max="14" width="8.7109375" style="4" bestFit="1" customWidth="1"/>
    <col min="15" max="16384" width="9.140625" style="4"/>
  </cols>
  <sheetData>
    <row r="1" spans="1:14" s="1" customFormat="1" ht="34.5" customHeight="1">
      <c r="A1" s="345" t="s">
        <v>50</v>
      </c>
      <c r="B1" s="346"/>
      <c r="C1" s="346"/>
      <c r="D1" s="346"/>
      <c r="E1" s="346"/>
      <c r="F1" s="346"/>
      <c r="G1" s="346"/>
      <c r="H1" s="346"/>
      <c r="I1" s="346"/>
      <c r="J1" s="346"/>
      <c r="K1" s="346"/>
      <c r="L1" s="346"/>
      <c r="M1" s="346"/>
      <c r="N1" s="347"/>
    </row>
    <row r="2" spans="1:14" s="1" customFormat="1" ht="24" thickBot="1">
      <c r="A2" s="348" t="s">
        <v>122</v>
      </c>
      <c r="B2" s="349"/>
      <c r="C2" s="349"/>
      <c r="D2" s="349"/>
      <c r="E2" s="349"/>
      <c r="F2" s="349"/>
      <c r="G2" s="349"/>
      <c r="H2" s="349"/>
      <c r="I2" s="349"/>
      <c r="J2" s="349"/>
      <c r="K2" s="349"/>
      <c r="L2" s="349"/>
      <c r="M2" s="349"/>
      <c r="N2" s="350"/>
    </row>
    <row r="3" spans="1:14" s="2" customFormat="1" ht="35.25" customHeight="1">
      <c r="A3" s="369" t="s">
        <v>58</v>
      </c>
      <c r="B3" s="367" t="s">
        <v>10</v>
      </c>
      <c r="C3" s="351" t="s">
        <v>16</v>
      </c>
      <c r="D3" s="353" t="s">
        <v>14</v>
      </c>
      <c r="E3" s="318" t="s">
        <v>123</v>
      </c>
      <c r="F3" s="355"/>
      <c r="G3" s="357" t="s">
        <v>55</v>
      </c>
      <c r="H3" s="359" t="s">
        <v>124</v>
      </c>
      <c r="I3" s="360"/>
      <c r="J3" s="363" t="s">
        <v>56</v>
      </c>
      <c r="K3" s="365" t="s">
        <v>95</v>
      </c>
      <c r="L3" s="365"/>
      <c r="M3" s="318" t="s">
        <v>125</v>
      </c>
      <c r="N3" s="319"/>
    </row>
    <row r="4" spans="1:14" s="2" customFormat="1" ht="54.75" customHeight="1" thickBot="1">
      <c r="A4" s="370"/>
      <c r="B4" s="368"/>
      <c r="C4" s="352"/>
      <c r="D4" s="354"/>
      <c r="E4" s="356"/>
      <c r="F4" s="356"/>
      <c r="G4" s="358"/>
      <c r="H4" s="361"/>
      <c r="I4" s="362"/>
      <c r="J4" s="364"/>
      <c r="K4" s="366"/>
      <c r="L4" s="366"/>
      <c r="M4" s="25" t="s">
        <v>87</v>
      </c>
      <c r="N4" s="21" t="s">
        <v>51</v>
      </c>
    </row>
    <row r="5" spans="1:14" s="2" customFormat="1" ht="35.1" customHeight="1">
      <c r="A5" s="47">
        <v>1</v>
      </c>
      <c r="B5" s="128" t="s">
        <v>65</v>
      </c>
      <c r="C5" s="129" t="s">
        <v>18</v>
      </c>
      <c r="D5" s="130" t="s">
        <v>9</v>
      </c>
      <c r="E5" s="260">
        <v>0.91301399999999999</v>
      </c>
      <c r="F5" s="131" t="s">
        <v>12</v>
      </c>
      <c r="G5" s="132">
        <v>0.93</v>
      </c>
      <c r="H5" s="133" t="s">
        <v>62</v>
      </c>
      <c r="I5" s="134">
        <f t="shared" ref="I5:I29" si="0">(E5*1000)/(8250*0.93)</f>
        <v>0.11899824046920822</v>
      </c>
      <c r="J5" s="135">
        <f t="shared" ref="J5:J43" si="1">+(I5/$I$5)*100</f>
        <v>100</v>
      </c>
      <c r="K5" s="195">
        <v>0.78661499999999995</v>
      </c>
      <c r="L5" s="48" t="s">
        <v>19</v>
      </c>
      <c r="M5" s="136">
        <f t="shared" ref="M5:M29" si="2">+(E5/K5)-1</f>
        <v>0.16068724852691596</v>
      </c>
      <c r="N5" s="276">
        <v>6</v>
      </c>
    </row>
    <row r="6" spans="1:14" s="2" customFormat="1" ht="35.1" customHeight="1">
      <c r="A6" s="49">
        <v>2</v>
      </c>
      <c r="B6" s="137" t="s">
        <v>68</v>
      </c>
      <c r="C6" s="50" t="s">
        <v>52</v>
      </c>
      <c r="D6" s="51" t="s">
        <v>9</v>
      </c>
      <c r="E6" s="261">
        <v>0.98149500000000001</v>
      </c>
      <c r="F6" s="52" t="s">
        <v>12</v>
      </c>
      <c r="G6" s="53">
        <v>0.93</v>
      </c>
      <c r="H6" s="54" t="s">
        <v>113</v>
      </c>
      <c r="I6" s="55">
        <f>(E6*1000)/(8250*0.93)</f>
        <v>0.12792375366568914</v>
      </c>
      <c r="J6" s="56">
        <f>+(I6/$I$5)*100</f>
        <v>107.50054216036116</v>
      </c>
      <c r="K6" s="200">
        <v>0.84378200000000003</v>
      </c>
      <c r="L6" s="57" t="s">
        <v>19</v>
      </c>
      <c r="M6" s="58">
        <f>+(E6/K6)-1</f>
        <v>0.16320921754671236</v>
      </c>
      <c r="N6" s="277">
        <v>7</v>
      </c>
    </row>
    <row r="7" spans="1:14" s="2" customFormat="1" ht="35.1" customHeight="1">
      <c r="A7" s="59">
        <v>3</v>
      </c>
      <c r="B7" s="138" t="s">
        <v>70</v>
      </c>
      <c r="C7" s="50" t="s">
        <v>23</v>
      </c>
      <c r="D7" s="51" t="s">
        <v>9</v>
      </c>
      <c r="E7" s="261">
        <v>1.0259670000000001</v>
      </c>
      <c r="F7" s="52" t="s">
        <v>12</v>
      </c>
      <c r="G7" s="53">
        <v>0.93</v>
      </c>
      <c r="H7" s="54" t="s">
        <v>102</v>
      </c>
      <c r="I7" s="55">
        <f>(E7*1000)/(8250*0.93)</f>
        <v>0.13372003910068428</v>
      </c>
      <c r="J7" s="56">
        <f>+(I7/$I$5)*100</f>
        <v>112.37144227799357</v>
      </c>
      <c r="K7" s="200">
        <v>0.86738400000000004</v>
      </c>
      <c r="L7" s="57" t="s">
        <v>19</v>
      </c>
      <c r="M7" s="58">
        <f>+(E7/K7)-1</f>
        <v>0.18282905841011599</v>
      </c>
      <c r="N7" s="277">
        <v>9</v>
      </c>
    </row>
    <row r="8" spans="1:14" s="2" customFormat="1" ht="35.1" customHeight="1">
      <c r="A8" s="116">
        <v>4</v>
      </c>
      <c r="B8" s="139" t="s">
        <v>72</v>
      </c>
      <c r="C8" s="61" t="s">
        <v>52</v>
      </c>
      <c r="D8" s="62" t="s">
        <v>9</v>
      </c>
      <c r="E8" s="257">
        <v>1.053301</v>
      </c>
      <c r="F8" s="63" t="s">
        <v>12</v>
      </c>
      <c r="G8" s="64">
        <v>0.93</v>
      </c>
      <c r="H8" s="65" t="s">
        <v>114</v>
      </c>
      <c r="I8" s="66">
        <f t="shared" ref="I8" si="3">(E8*1000)/(8250*0.93)</f>
        <v>0.13728263277940697</v>
      </c>
      <c r="J8" s="67">
        <f t="shared" ref="J8" si="4">+(I8/$I$5)*100</f>
        <v>115.36526274514958</v>
      </c>
      <c r="K8" s="201">
        <v>0.90376500000000004</v>
      </c>
      <c r="L8" s="68" t="s">
        <v>19</v>
      </c>
      <c r="M8" s="69">
        <f t="shared" ref="M8" si="5">+(E8/K8)-1</f>
        <v>0.16545894120706151</v>
      </c>
      <c r="N8" s="278">
        <v>8</v>
      </c>
    </row>
    <row r="9" spans="1:14" s="2" customFormat="1" ht="35.1" customHeight="1">
      <c r="A9" s="60">
        <v>5</v>
      </c>
      <c r="B9" s="140" t="s">
        <v>73</v>
      </c>
      <c r="C9" s="61" t="s">
        <v>23</v>
      </c>
      <c r="D9" s="62" t="s">
        <v>9</v>
      </c>
      <c r="E9" s="257">
        <v>1.079169</v>
      </c>
      <c r="F9" s="63" t="s">
        <v>12</v>
      </c>
      <c r="G9" s="64">
        <v>0.93</v>
      </c>
      <c r="H9" s="65" t="s">
        <v>103</v>
      </c>
      <c r="I9" s="66">
        <f>(E9*1000)/(8250*0.93)</f>
        <v>0.14065415444770285</v>
      </c>
      <c r="J9" s="67">
        <f>+(I9/$I$5)*100</f>
        <v>118.19851612352056</v>
      </c>
      <c r="K9" s="201">
        <v>0.90575099999999997</v>
      </c>
      <c r="L9" s="68" t="s">
        <v>19</v>
      </c>
      <c r="M9" s="69">
        <f>+(E9/K9)-1</f>
        <v>0.19146321671187794</v>
      </c>
      <c r="N9" s="278">
        <v>11</v>
      </c>
    </row>
    <row r="10" spans="1:14" s="2" customFormat="1" ht="35.1" customHeight="1">
      <c r="A10" s="60">
        <v>6</v>
      </c>
      <c r="B10" s="140" t="s">
        <v>74</v>
      </c>
      <c r="C10" s="61" t="s">
        <v>22</v>
      </c>
      <c r="D10" s="62" t="s">
        <v>9</v>
      </c>
      <c r="E10" s="257">
        <v>1.150504</v>
      </c>
      <c r="F10" s="63" t="s">
        <v>12</v>
      </c>
      <c r="G10" s="64">
        <v>0.93</v>
      </c>
      <c r="H10" s="65" t="s">
        <v>97</v>
      </c>
      <c r="I10" s="66">
        <f>(E10*1000)/(8250*0.93)</f>
        <v>0.14995164548712936</v>
      </c>
      <c r="J10" s="67">
        <f>+(I10/$I$5)*100</f>
        <v>126.01164932848783</v>
      </c>
      <c r="K10" s="201">
        <v>0.96982500000000005</v>
      </c>
      <c r="L10" s="68" t="s">
        <v>19</v>
      </c>
      <c r="M10" s="69">
        <f>+(E10/K10)-1</f>
        <v>0.18630062124610092</v>
      </c>
      <c r="N10" s="278">
        <v>10</v>
      </c>
    </row>
    <row r="11" spans="1:14" s="2" customFormat="1" ht="35.1" customHeight="1">
      <c r="A11" s="208">
        <v>7</v>
      </c>
      <c r="B11" s="209" t="s">
        <v>74</v>
      </c>
      <c r="C11" s="210" t="s">
        <v>20</v>
      </c>
      <c r="D11" s="211" t="s">
        <v>9</v>
      </c>
      <c r="E11" s="262">
        <v>1.225177</v>
      </c>
      <c r="F11" s="212" t="s">
        <v>12</v>
      </c>
      <c r="G11" s="213">
        <v>0.93</v>
      </c>
      <c r="H11" s="214" t="s">
        <v>119</v>
      </c>
      <c r="I11" s="215">
        <f>(E11*1000)/(8250*0.93)</f>
        <v>0.15968419680677745</v>
      </c>
      <c r="J11" s="216">
        <f>+(I11/$I$5)*100</f>
        <v>134.19038481337634</v>
      </c>
      <c r="K11" s="217">
        <v>1.009582</v>
      </c>
      <c r="L11" s="218" t="s">
        <v>19</v>
      </c>
      <c r="M11" s="219">
        <f>+(E11/K11)-1</f>
        <v>0.21354877563189523</v>
      </c>
      <c r="N11" s="279">
        <v>13</v>
      </c>
    </row>
    <row r="12" spans="1:14" s="2" customFormat="1" ht="35.1" customHeight="1">
      <c r="A12" s="220">
        <v>8</v>
      </c>
      <c r="B12" s="221" t="s">
        <v>75</v>
      </c>
      <c r="C12" s="210" t="s">
        <v>18</v>
      </c>
      <c r="D12" s="211" t="s">
        <v>9</v>
      </c>
      <c r="E12" s="262">
        <v>1.3677699999999999</v>
      </c>
      <c r="F12" s="212" t="s">
        <v>12</v>
      </c>
      <c r="G12" s="213">
        <v>0.93</v>
      </c>
      <c r="H12" s="222" t="s">
        <v>64</v>
      </c>
      <c r="I12" s="215">
        <f>(E12*1000)/(8250*0.93)</f>
        <v>0.1782691430433366</v>
      </c>
      <c r="J12" s="216">
        <f>+(I12/$I$5)*100</f>
        <v>149.80821761769261</v>
      </c>
      <c r="K12" s="217">
        <v>0.81899999999999995</v>
      </c>
      <c r="L12" s="218" t="s">
        <v>19</v>
      </c>
      <c r="M12" s="219">
        <f>+(E12/K12)-1</f>
        <v>0.67004884004884002</v>
      </c>
      <c r="N12" s="279">
        <v>31</v>
      </c>
    </row>
    <row r="13" spans="1:14" s="2" customFormat="1" ht="35.1" customHeight="1">
      <c r="A13" s="208">
        <v>9</v>
      </c>
      <c r="B13" s="221" t="s">
        <v>76</v>
      </c>
      <c r="C13" s="210" t="s">
        <v>18</v>
      </c>
      <c r="D13" s="211" t="s">
        <v>9</v>
      </c>
      <c r="E13" s="262">
        <v>1.3745270000000001</v>
      </c>
      <c r="F13" s="212" t="s">
        <v>12</v>
      </c>
      <c r="G13" s="213">
        <v>0.93</v>
      </c>
      <c r="H13" s="214" t="s">
        <v>63</v>
      </c>
      <c r="I13" s="215">
        <f t="shared" ref="I13" si="6">(E13*1000)/(8250*0.93)</f>
        <v>0.17914982078853048</v>
      </c>
      <c r="J13" s="216">
        <f t="shared" ref="J13:J15" si="7">+(I13/$I$5)*100</f>
        <v>150.54829389253615</v>
      </c>
      <c r="K13" s="217">
        <v>0.82299999999999995</v>
      </c>
      <c r="L13" s="218" t="s">
        <v>19</v>
      </c>
      <c r="M13" s="219">
        <f t="shared" ref="M13" si="8">+(E13/K13)-1</f>
        <v>0.67014216281895522</v>
      </c>
      <c r="N13" s="279">
        <v>31</v>
      </c>
    </row>
    <row r="14" spans="1:14" s="2" customFormat="1" ht="35.1" customHeight="1">
      <c r="A14" s="193">
        <v>10</v>
      </c>
      <c r="B14" s="183" t="s">
        <v>66</v>
      </c>
      <c r="C14" s="184" t="s">
        <v>23</v>
      </c>
      <c r="D14" s="185" t="s">
        <v>9</v>
      </c>
      <c r="E14" s="263">
        <v>1.3785320000000001</v>
      </c>
      <c r="F14" s="186" t="s">
        <v>12</v>
      </c>
      <c r="G14" s="187">
        <v>0.93</v>
      </c>
      <c r="H14" s="188" t="s">
        <v>104</v>
      </c>
      <c r="I14" s="189">
        <f>(E14*1000)/(8250*0.93)</f>
        <v>0.17967181492342785</v>
      </c>
      <c r="J14" s="190">
        <f t="shared" si="7"/>
        <v>150.98695091203422</v>
      </c>
      <c r="K14" s="196">
        <v>0.90346300000000002</v>
      </c>
      <c r="L14" s="191" t="s">
        <v>19</v>
      </c>
      <c r="M14" s="192">
        <f>+(E14/K14)-1</f>
        <v>0.52583116298066446</v>
      </c>
      <c r="N14" s="287">
        <v>28</v>
      </c>
    </row>
    <row r="15" spans="1:14" s="2" customFormat="1" ht="35.1" customHeight="1">
      <c r="A15" s="182">
        <v>11</v>
      </c>
      <c r="B15" s="194" t="s">
        <v>77</v>
      </c>
      <c r="C15" s="184" t="s">
        <v>52</v>
      </c>
      <c r="D15" s="185" t="s">
        <v>9</v>
      </c>
      <c r="E15" s="263">
        <v>1.380606</v>
      </c>
      <c r="F15" s="186" t="s">
        <v>12</v>
      </c>
      <c r="G15" s="187">
        <v>0.93</v>
      </c>
      <c r="H15" s="188" t="s">
        <v>115</v>
      </c>
      <c r="I15" s="189">
        <f>(E15*1000)/(8250*0.93)</f>
        <v>0.17994213098729228</v>
      </c>
      <c r="J15" s="190">
        <f t="shared" si="7"/>
        <v>151.21411062700022</v>
      </c>
      <c r="K15" s="196">
        <v>0.90563300000000002</v>
      </c>
      <c r="L15" s="191" t="s">
        <v>19</v>
      </c>
      <c r="M15" s="192">
        <f>+(E15/K15)-1</f>
        <v>0.52446520831285959</v>
      </c>
      <c r="N15" s="287">
        <v>27</v>
      </c>
    </row>
    <row r="16" spans="1:14" s="2" customFormat="1" ht="35.1" customHeight="1">
      <c r="A16" s="193">
        <v>12</v>
      </c>
      <c r="B16" s="183" t="s">
        <v>66</v>
      </c>
      <c r="C16" s="184" t="s">
        <v>21</v>
      </c>
      <c r="D16" s="185" t="s">
        <v>9</v>
      </c>
      <c r="E16" s="263">
        <v>1.3837060000000001</v>
      </c>
      <c r="F16" s="186" t="s">
        <v>12</v>
      </c>
      <c r="G16" s="187">
        <v>0.93</v>
      </c>
      <c r="H16" s="188" t="s">
        <v>108</v>
      </c>
      <c r="I16" s="189">
        <f>(E16*1000)/(8250*0.93)</f>
        <v>0.18034617139133269</v>
      </c>
      <c r="J16" s="190">
        <f>+(I16/$I$5)*100</f>
        <v>151.55364539864669</v>
      </c>
      <c r="K16" s="196">
        <v>0.90826700000000005</v>
      </c>
      <c r="L16" s="191" t="s">
        <v>19</v>
      </c>
      <c r="M16" s="192">
        <f>+(E16/K16)-1</f>
        <v>0.52345730935947254</v>
      </c>
      <c r="N16" s="287">
        <v>26</v>
      </c>
    </row>
    <row r="17" spans="1:14" s="2" customFormat="1" ht="35.1" customHeight="1">
      <c r="A17" s="223">
        <v>13</v>
      </c>
      <c r="B17" s="224" t="s">
        <v>38</v>
      </c>
      <c r="C17" s="225" t="s">
        <v>48</v>
      </c>
      <c r="D17" s="226" t="s">
        <v>46</v>
      </c>
      <c r="E17" s="269">
        <v>0.55400000000000005</v>
      </c>
      <c r="F17" s="227" t="s">
        <v>11</v>
      </c>
      <c r="G17" s="228">
        <v>0.65</v>
      </c>
      <c r="H17" s="229" t="s">
        <v>92</v>
      </c>
      <c r="I17" s="230">
        <f>(E17*1000)/(4724*0.65)</f>
        <v>0.18042076467139972</v>
      </c>
      <c r="J17" s="231">
        <f>+(I17/$I$5)*100</f>
        <v>151.61632975412363</v>
      </c>
      <c r="K17" s="232">
        <v>0.45905000000000001</v>
      </c>
      <c r="L17" s="233" t="s">
        <v>11</v>
      </c>
      <c r="M17" s="234">
        <f>+(E17/K17)-1</f>
        <v>0.20684021348436987</v>
      </c>
      <c r="N17" s="280">
        <v>12</v>
      </c>
    </row>
    <row r="18" spans="1:14" s="2" customFormat="1" ht="35.1" customHeight="1">
      <c r="A18" s="79">
        <v>14</v>
      </c>
      <c r="B18" s="142" t="s">
        <v>78</v>
      </c>
      <c r="C18" s="70" t="s">
        <v>52</v>
      </c>
      <c r="D18" s="71" t="s">
        <v>9</v>
      </c>
      <c r="E18" s="264">
        <v>1.3862810000000001</v>
      </c>
      <c r="F18" s="72" t="s">
        <v>12</v>
      </c>
      <c r="G18" s="73">
        <v>0.93</v>
      </c>
      <c r="H18" s="74" t="s">
        <v>116</v>
      </c>
      <c r="I18" s="75">
        <f t="shared" ref="I18" si="9">(E18*1000)/(8250*0.93)</f>
        <v>0.18068178559791465</v>
      </c>
      <c r="J18" s="76">
        <f t="shared" ref="J18" si="10">+(I18/$I$5)*100</f>
        <v>151.83567831380461</v>
      </c>
      <c r="K18" s="197">
        <v>0.91037500000000005</v>
      </c>
      <c r="L18" s="77" t="s">
        <v>19</v>
      </c>
      <c r="M18" s="78">
        <f t="shared" ref="M18:M19" si="11">+(E18/K18)-1</f>
        <v>0.52275820403679796</v>
      </c>
      <c r="N18" s="286">
        <v>26</v>
      </c>
    </row>
    <row r="19" spans="1:14" s="2" customFormat="1" ht="35.1" customHeight="1">
      <c r="A19" s="79">
        <v>15</v>
      </c>
      <c r="B19" s="141" t="s">
        <v>79</v>
      </c>
      <c r="C19" s="70" t="s">
        <v>23</v>
      </c>
      <c r="D19" s="71" t="s">
        <v>9</v>
      </c>
      <c r="E19" s="264">
        <v>1.39316</v>
      </c>
      <c r="F19" s="72" t="s">
        <v>12</v>
      </c>
      <c r="G19" s="73">
        <v>0.93</v>
      </c>
      <c r="H19" s="74" t="s">
        <v>105</v>
      </c>
      <c r="I19" s="75">
        <f t="shared" ref="I19:I25" si="12">(E19*1000)/(8250*0.93)</f>
        <v>0.18157836428804169</v>
      </c>
      <c r="J19" s="76">
        <f>+(I19/$I$5)*100</f>
        <v>152.5891169248226</v>
      </c>
      <c r="K19" s="197">
        <v>0.91392399999999996</v>
      </c>
      <c r="L19" s="77" t="s">
        <v>19</v>
      </c>
      <c r="M19" s="78">
        <f t="shared" si="11"/>
        <v>0.52437182960508744</v>
      </c>
      <c r="N19" s="286">
        <v>27</v>
      </c>
    </row>
    <row r="20" spans="1:14" s="2" customFormat="1" ht="35.1" customHeight="1">
      <c r="A20" s="117">
        <v>17</v>
      </c>
      <c r="B20" s="143" t="s">
        <v>67</v>
      </c>
      <c r="C20" s="118" t="s">
        <v>21</v>
      </c>
      <c r="D20" s="119" t="s">
        <v>9</v>
      </c>
      <c r="E20" s="258">
        <v>1.4062749999999999</v>
      </c>
      <c r="F20" s="120" t="s">
        <v>12</v>
      </c>
      <c r="G20" s="121">
        <v>0.93</v>
      </c>
      <c r="H20" s="122" t="s">
        <v>109</v>
      </c>
      <c r="I20" s="123">
        <f t="shared" si="12"/>
        <v>0.18328771586836101</v>
      </c>
      <c r="J20" s="124">
        <f>+(I20/$I$5)*100</f>
        <v>154.02556806357842</v>
      </c>
      <c r="K20" s="199">
        <v>0.92712000000000006</v>
      </c>
      <c r="L20" s="125" t="s">
        <v>19</v>
      </c>
      <c r="M20" s="126">
        <f t="shared" ref="M20:M25" si="13">+(E20/K20)-1</f>
        <v>0.51682090775735601</v>
      </c>
      <c r="N20" s="285">
        <v>24</v>
      </c>
    </row>
    <row r="21" spans="1:14" s="2" customFormat="1" ht="35.1" customHeight="1">
      <c r="A21" s="387">
        <v>16</v>
      </c>
      <c r="B21" s="388" t="s">
        <v>80</v>
      </c>
      <c r="C21" s="389" t="s">
        <v>52</v>
      </c>
      <c r="D21" s="390" t="s">
        <v>9</v>
      </c>
      <c r="E21" s="391">
        <v>1.4100170000000001</v>
      </c>
      <c r="F21" s="392" t="s">
        <v>12</v>
      </c>
      <c r="G21" s="393">
        <v>0.93</v>
      </c>
      <c r="H21" s="394" t="s">
        <v>117</v>
      </c>
      <c r="I21" s="395">
        <f t="shared" si="12"/>
        <v>0.18377543173672206</v>
      </c>
      <c r="J21" s="396">
        <f>+(I21/$I$5)*100</f>
        <v>154.4354193911594</v>
      </c>
      <c r="K21" s="397">
        <v>0.930203</v>
      </c>
      <c r="L21" s="398" t="s">
        <v>19</v>
      </c>
      <c r="M21" s="399">
        <f t="shared" si="13"/>
        <v>0.51581644006738325</v>
      </c>
      <c r="N21" s="400">
        <v>23</v>
      </c>
    </row>
    <row r="22" spans="1:14" s="2" customFormat="1" ht="35.1" customHeight="1">
      <c r="A22" s="401">
        <v>18</v>
      </c>
      <c r="B22" s="402" t="s">
        <v>81</v>
      </c>
      <c r="C22" s="389" t="s">
        <v>20</v>
      </c>
      <c r="D22" s="390" t="s">
        <v>9</v>
      </c>
      <c r="E22" s="391">
        <v>1.417797</v>
      </c>
      <c r="F22" s="392" t="s">
        <v>12</v>
      </c>
      <c r="G22" s="393">
        <v>0.93</v>
      </c>
      <c r="H22" s="394" t="s">
        <v>120</v>
      </c>
      <c r="I22" s="395">
        <f t="shared" si="12"/>
        <v>0.18478944281524928</v>
      </c>
      <c r="J22" s="396">
        <f t="shared" ref="J22" si="14">+(I22/$I$5)*100</f>
        <v>155.28754214064625</v>
      </c>
      <c r="K22" s="397">
        <v>0.93150599999999995</v>
      </c>
      <c r="L22" s="398" t="s">
        <v>19</v>
      </c>
      <c r="M22" s="399">
        <f t="shared" si="13"/>
        <v>0.52204816716156421</v>
      </c>
      <c r="N22" s="400">
        <v>25</v>
      </c>
    </row>
    <row r="23" spans="1:14" s="2" customFormat="1" ht="35.1" customHeight="1">
      <c r="A23" s="387">
        <v>19</v>
      </c>
      <c r="B23" s="403" t="s">
        <v>82</v>
      </c>
      <c r="C23" s="389" t="s">
        <v>23</v>
      </c>
      <c r="D23" s="390" t="s">
        <v>9</v>
      </c>
      <c r="E23" s="391">
        <v>1.419689</v>
      </c>
      <c r="F23" s="392" t="s">
        <v>12</v>
      </c>
      <c r="G23" s="393">
        <v>0.93</v>
      </c>
      <c r="H23" s="394" t="s">
        <v>106</v>
      </c>
      <c r="I23" s="395">
        <f t="shared" si="12"/>
        <v>0.18503603779732813</v>
      </c>
      <c r="J23" s="396">
        <f>+(I23/$I$5)*100</f>
        <v>155.49476787869628</v>
      </c>
      <c r="K23" s="397">
        <v>0.93289500000000003</v>
      </c>
      <c r="L23" s="398" t="s">
        <v>19</v>
      </c>
      <c r="M23" s="399">
        <f t="shared" si="13"/>
        <v>0.52181006436951627</v>
      </c>
      <c r="N23" s="400">
        <v>25</v>
      </c>
    </row>
    <row r="24" spans="1:14" s="2" customFormat="1" ht="35.1" customHeight="1">
      <c r="A24" s="401">
        <v>20</v>
      </c>
      <c r="B24" s="402" t="s">
        <v>83</v>
      </c>
      <c r="C24" s="389" t="s">
        <v>22</v>
      </c>
      <c r="D24" s="390" t="s">
        <v>9</v>
      </c>
      <c r="E24" s="391">
        <v>1.430866</v>
      </c>
      <c r="F24" s="392" t="s">
        <v>12</v>
      </c>
      <c r="G24" s="393">
        <v>0.93</v>
      </c>
      <c r="H24" s="394" t="s">
        <v>98</v>
      </c>
      <c r="I24" s="395">
        <f t="shared" si="12"/>
        <v>0.18649279895731508</v>
      </c>
      <c r="J24" s="396">
        <f>+(I24/$I$5)*100</f>
        <v>156.71895502150019</v>
      </c>
      <c r="K24" s="397">
        <v>0.94406199999999996</v>
      </c>
      <c r="L24" s="398" t="s">
        <v>19</v>
      </c>
      <c r="M24" s="399">
        <f t="shared" si="13"/>
        <v>0.5156483366558553</v>
      </c>
      <c r="N24" s="400">
        <v>23</v>
      </c>
    </row>
    <row r="25" spans="1:14" s="2" customFormat="1" ht="35.1" customHeight="1">
      <c r="A25" s="373">
        <v>21</v>
      </c>
      <c r="B25" s="374" t="s">
        <v>84</v>
      </c>
      <c r="C25" s="375" t="s">
        <v>52</v>
      </c>
      <c r="D25" s="376" t="s">
        <v>9</v>
      </c>
      <c r="E25" s="377">
        <v>1.4430080000000001</v>
      </c>
      <c r="F25" s="378" t="s">
        <v>12</v>
      </c>
      <c r="G25" s="379">
        <v>0.93</v>
      </c>
      <c r="H25" s="380" t="s">
        <v>118</v>
      </c>
      <c r="I25" s="381">
        <f t="shared" si="12"/>
        <v>0.18807533398501142</v>
      </c>
      <c r="J25" s="382">
        <f>+(I25/$I$5)*100</f>
        <v>158.04883605289731</v>
      </c>
      <c r="K25" s="383">
        <v>0.95776099999999997</v>
      </c>
      <c r="L25" s="384" t="s">
        <v>19</v>
      </c>
      <c r="M25" s="385">
        <f t="shared" si="13"/>
        <v>0.50664727421559252</v>
      </c>
      <c r="N25" s="386">
        <v>22</v>
      </c>
    </row>
    <row r="26" spans="1:14" s="2" customFormat="1" ht="35.1" customHeight="1">
      <c r="A26" s="82">
        <v>22</v>
      </c>
      <c r="B26" s="144" t="s">
        <v>69</v>
      </c>
      <c r="C26" s="83" t="s">
        <v>21</v>
      </c>
      <c r="D26" s="84" t="s">
        <v>9</v>
      </c>
      <c r="E26" s="259">
        <v>1.450488</v>
      </c>
      <c r="F26" s="85" t="s">
        <v>12</v>
      </c>
      <c r="G26" s="86">
        <v>0.93</v>
      </c>
      <c r="H26" s="87" t="s">
        <v>110</v>
      </c>
      <c r="I26" s="88">
        <f t="shared" si="0"/>
        <v>0.18905024437927664</v>
      </c>
      <c r="J26" s="89">
        <f t="shared" ref="J26:J29" si="15">+(I26/$I$5)*100</f>
        <v>158.86810059867648</v>
      </c>
      <c r="K26" s="198">
        <v>0.96405399999999997</v>
      </c>
      <c r="L26" s="90" t="s">
        <v>19</v>
      </c>
      <c r="M26" s="91">
        <f t="shared" si="2"/>
        <v>0.50457132069365418</v>
      </c>
      <c r="N26" s="284">
        <v>21</v>
      </c>
    </row>
    <row r="27" spans="1:14" s="2" customFormat="1" ht="35.1" customHeight="1">
      <c r="A27" s="82">
        <v>23</v>
      </c>
      <c r="B27" s="144" t="s">
        <v>71</v>
      </c>
      <c r="C27" s="83" t="s">
        <v>23</v>
      </c>
      <c r="D27" s="84" t="s">
        <v>9</v>
      </c>
      <c r="E27" s="259">
        <v>1.4874799999999999</v>
      </c>
      <c r="F27" s="85" t="s">
        <v>12</v>
      </c>
      <c r="G27" s="86">
        <v>0.93</v>
      </c>
      <c r="H27" s="87" t="s">
        <v>107</v>
      </c>
      <c r="I27" s="88">
        <f t="shared" ref="I27" si="16">(E27*1000)/(8250*0.93)</f>
        <v>0.19387161942000652</v>
      </c>
      <c r="J27" s="89">
        <f t="shared" ref="J27" si="17">+(I27/$I$5)*100</f>
        <v>162.91973617052969</v>
      </c>
      <c r="K27" s="198">
        <v>0.98136900000000005</v>
      </c>
      <c r="L27" s="90" t="s">
        <v>19</v>
      </c>
      <c r="M27" s="91">
        <f t="shared" ref="M27" si="18">+(E27/K27)-1</f>
        <v>0.51571936753657366</v>
      </c>
      <c r="N27" s="284">
        <v>23</v>
      </c>
    </row>
    <row r="28" spans="1:14" s="2" customFormat="1" ht="35.1" customHeight="1">
      <c r="A28" s="127">
        <v>24</v>
      </c>
      <c r="B28" s="144" t="s">
        <v>71</v>
      </c>
      <c r="C28" s="83" t="s">
        <v>21</v>
      </c>
      <c r="D28" s="84" t="s">
        <v>9</v>
      </c>
      <c r="E28" s="259">
        <v>1.4913719999999999</v>
      </c>
      <c r="F28" s="85" t="s">
        <v>12</v>
      </c>
      <c r="G28" s="86">
        <v>0.93</v>
      </c>
      <c r="H28" s="87" t="s">
        <v>111</v>
      </c>
      <c r="I28" s="88">
        <f t="shared" ref="I28" si="19">(E28*1000)/(8250*0.93)</f>
        <v>0.19437888563049852</v>
      </c>
      <c r="J28" s="89">
        <f t="shared" ref="J28" si="20">+(I28/$I$5)*100</f>
        <v>163.34601659996449</v>
      </c>
      <c r="K28" s="198">
        <v>0.99820600000000004</v>
      </c>
      <c r="L28" s="90" t="s">
        <v>19</v>
      </c>
      <c r="M28" s="91">
        <f t="shared" ref="M28" si="21">+(E28/K28)-1</f>
        <v>0.4940523298798043</v>
      </c>
      <c r="N28" s="284">
        <v>19</v>
      </c>
    </row>
    <row r="29" spans="1:14" s="2" customFormat="1" ht="35.1" customHeight="1">
      <c r="A29" s="127">
        <v>25</v>
      </c>
      <c r="B29" s="144" t="s">
        <v>70</v>
      </c>
      <c r="C29" s="83" t="s">
        <v>21</v>
      </c>
      <c r="D29" s="84" t="s">
        <v>9</v>
      </c>
      <c r="E29" s="259">
        <v>1.4913719999999999</v>
      </c>
      <c r="F29" s="85" t="s">
        <v>12</v>
      </c>
      <c r="G29" s="86">
        <v>0.93</v>
      </c>
      <c r="H29" s="87" t="s">
        <v>111</v>
      </c>
      <c r="I29" s="88">
        <f t="shared" si="0"/>
        <v>0.19437888563049852</v>
      </c>
      <c r="J29" s="89">
        <f t="shared" si="15"/>
        <v>163.34601659996449</v>
      </c>
      <c r="K29" s="198">
        <v>0.88422100000000003</v>
      </c>
      <c r="L29" s="90" t="s">
        <v>19</v>
      </c>
      <c r="M29" s="91">
        <f t="shared" si="2"/>
        <v>0.68665073550616862</v>
      </c>
      <c r="N29" s="284">
        <v>32</v>
      </c>
    </row>
    <row r="30" spans="1:14" s="2" customFormat="1" ht="35.1" customHeight="1">
      <c r="A30" s="127">
        <v>26</v>
      </c>
      <c r="B30" s="144" t="s">
        <v>73</v>
      </c>
      <c r="C30" s="83" t="s">
        <v>21</v>
      </c>
      <c r="D30" s="84" t="s">
        <v>9</v>
      </c>
      <c r="E30" s="259">
        <v>1.567115</v>
      </c>
      <c r="F30" s="85" t="s">
        <v>12</v>
      </c>
      <c r="G30" s="86">
        <v>0.93</v>
      </c>
      <c r="H30" s="87" t="s">
        <v>112</v>
      </c>
      <c r="I30" s="88">
        <f>(E30*1000)/(8250*0.93)</f>
        <v>0.20425089605734767</v>
      </c>
      <c r="J30" s="89">
        <f>+(I30/$I$5)*100</f>
        <v>171.64194634474387</v>
      </c>
      <c r="K30" s="198">
        <v>0.94749300000000003</v>
      </c>
      <c r="L30" s="90" t="s">
        <v>19</v>
      </c>
      <c r="M30" s="91">
        <f t="shared" ref="M30" si="22">+(E30/K30)-1</f>
        <v>0.65395944877693024</v>
      </c>
      <c r="N30" s="284">
        <v>30</v>
      </c>
    </row>
    <row r="31" spans="1:14" s="2" customFormat="1" ht="35.1" customHeight="1">
      <c r="A31" s="127">
        <v>27</v>
      </c>
      <c r="B31" s="145" t="s">
        <v>86</v>
      </c>
      <c r="C31" s="83" t="s">
        <v>22</v>
      </c>
      <c r="D31" s="84" t="s">
        <v>9</v>
      </c>
      <c r="E31" s="259">
        <v>1.612017</v>
      </c>
      <c r="F31" s="85" t="s">
        <v>12</v>
      </c>
      <c r="G31" s="86">
        <v>0.93</v>
      </c>
      <c r="H31" s="87" t="s">
        <v>99</v>
      </c>
      <c r="I31" s="88">
        <f t="shared" ref="I31" si="23">(E31*1000)/(8250*0.93)</f>
        <v>0.21010322580645163</v>
      </c>
      <c r="J31" s="89">
        <f t="shared" ref="J31" si="24">+(I31/$I$5)*100</f>
        <v>176.55994322102399</v>
      </c>
      <c r="K31" s="198">
        <v>1.0838099999999999</v>
      </c>
      <c r="L31" s="90" t="s">
        <v>19</v>
      </c>
      <c r="M31" s="91">
        <f t="shared" ref="M31" si="25">+(E31/K31)-1</f>
        <v>0.48736125335621572</v>
      </c>
      <c r="N31" s="284">
        <v>17</v>
      </c>
    </row>
    <row r="32" spans="1:14" s="2" customFormat="1" ht="35.1" customHeight="1">
      <c r="A32" s="127">
        <v>29</v>
      </c>
      <c r="B32" s="145" t="s">
        <v>85</v>
      </c>
      <c r="C32" s="83" t="s">
        <v>20</v>
      </c>
      <c r="D32" s="84" t="s">
        <v>9</v>
      </c>
      <c r="E32" s="259">
        <v>1.68669</v>
      </c>
      <c r="F32" s="85" t="s">
        <v>12</v>
      </c>
      <c r="G32" s="86">
        <v>0.93</v>
      </c>
      <c r="H32" s="87" t="s">
        <v>121</v>
      </c>
      <c r="I32" s="88">
        <f>(E32*1000)/(8250*0.93)</f>
        <v>0.21983577712609972</v>
      </c>
      <c r="J32" s="89">
        <f t="shared" ref="J32" si="26">+(I32/$I$5)*100</f>
        <v>184.73867870591252</v>
      </c>
      <c r="K32" s="198">
        <v>1.123567</v>
      </c>
      <c r="L32" s="90" t="s">
        <v>19</v>
      </c>
      <c r="M32" s="91">
        <f>+(E32/K32)-1</f>
        <v>0.50119218524573972</v>
      </c>
      <c r="N32" s="284">
        <v>20</v>
      </c>
    </row>
    <row r="33" spans="1:14" s="2" customFormat="1" ht="35.1" customHeight="1">
      <c r="A33" s="81">
        <v>28</v>
      </c>
      <c r="B33" s="146" t="s">
        <v>37</v>
      </c>
      <c r="C33" s="103" t="s">
        <v>36</v>
      </c>
      <c r="D33" s="104" t="s">
        <v>45</v>
      </c>
      <c r="E33" s="115">
        <v>0.72899999999999998</v>
      </c>
      <c r="F33" s="105" t="s">
        <v>11</v>
      </c>
      <c r="G33" s="106">
        <v>0.65</v>
      </c>
      <c r="H33" s="107" t="s">
        <v>93</v>
      </c>
      <c r="I33" s="108">
        <f>(E33*1000)/(4932*0.65)</f>
        <v>0.22740033688938796</v>
      </c>
      <c r="J33" s="109">
        <f t="shared" ref="J33:J38" si="27">+(I33/$I$5)*100</f>
        <v>191.0955456087014</v>
      </c>
      <c r="K33" s="203">
        <v>0.63500000000000001</v>
      </c>
      <c r="L33" s="110" t="s">
        <v>11</v>
      </c>
      <c r="M33" s="111">
        <f t="shared" ref="M33:M38" si="28">+(E33/K33)-1</f>
        <v>0.14803149606299204</v>
      </c>
      <c r="N33" s="271">
        <v>3</v>
      </c>
    </row>
    <row r="34" spans="1:14" s="2" customFormat="1" ht="35.1" customHeight="1">
      <c r="A34" s="80">
        <v>30</v>
      </c>
      <c r="B34" s="101" t="s">
        <v>43</v>
      </c>
      <c r="C34" s="92" t="s">
        <v>24</v>
      </c>
      <c r="D34" s="93" t="s">
        <v>3</v>
      </c>
      <c r="E34" s="114">
        <v>1.3050847459999999</v>
      </c>
      <c r="F34" s="102" t="s">
        <v>11</v>
      </c>
      <c r="G34" s="94">
        <v>0.65</v>
      </c>
      <c r="H34" s="95" t="s">
        <v>57</v>
      </c>
      <c r="I34" s="96">
        <f>(E34*1000)/(7000*0.65)</f>
        <v>0.28683181230769228</v>
      </c>
      <c r="J34" s="97">
        <f t="shared" si="27"/>
        <v>241.03870038474423</v>
      </c>
      <c r="K34" s="202">
        <v>0.88135600000000003</v>
      </c>
      <c r="L34" s="98" t="s">
        <v>11</v>
      </c>
      <c r="M34" s="99">
        <f t="shared" si="28"/>
        <v>0.48076911713314474</v>
      </c>
      <c r="N34" s="371">
        <v>15</v>
      </c>
    </row>
    <row r="35" spans="1:14" s="2" customFormat="1" ht="35.1" customHeight="1">
      <c r="A35" s="82">
        <v>31</v>
      </c>
      <c r="B35" s="246" t="s">
        <v>25</v>
      </c>
      <c r="C35" s="247" t="s">
        <v>26</v>
      </c>
      <c r="D35" s="248" t="s">
        <v>27</v>
      </c>
      <c r="E35" s="249">
        <v>2.673915</v>
      </c>
      <c r="F35" s="250" t="s">
        <v>44</v>
      </c>
      <c r="G35" s="251">
        <v>0.93</v>
      </c>
      <c r="H35" s="252" t="s">
        <v>101</v>
      </c>
      <c r="I35" s="253">
        <f>(E35*1000)/(8250*0.93)</f>
        <v>0.34850635386119255</v>
      </c>
      <c r="J35" s="254">
        <f t="shared" si="27"/>
        <v>292.86681255709112</v>
      </c>
      <c r="K35" s="249">
        <v>1.7925070000000001</v>
      </c>
      <c r="L35" s="255" t="s">
        <v>19</v>
      </c>
      <c r="M35" s="256">
        <f t="shared" si="28"/>
        <v>0.4917180239742438</v>
      </c>
      <c r="N35" s="281">
        <v>18</v>
      </c>
    </row>
    <row r="36" spans="1:14" s="2" customFormat="1" ht="35.1" customHeight="1">
      <c r="A36" s="80">
        <v>32</v>
      </c>
      <c r="B36" s="235" t="s">
        <v>42</v>
      </c>
      <c r="C36" s="236" t="s">
        <v>26</v>
      </c>
      <c r="D36" s="237" t="s">
        <v>27</v>
      </c>
      <c r="E36" s="238">
        <v>2.7799260000000001</v>
      </c>
      <c r="F36" s="239" t="s">
        <v>44</v>
      </c>
      <c r="G36" s="240">
        <v>0.93</v>
      </c>
      <c r="H36" s="241" t="s">
        <v>100</v>
      </c>
      <c r="I36" s="242">
        <f>(E36*1000)/(8250*0.93)</f>
        <v>0.36232336265884652</v>
      </c>
      <c r="J36" s="243">
        <f t="shared" si="27"/>
        <v>304.47791600128801</v>
      </c>
      <c r="K36" s="238">
        <v>1.874288</v>
      </c>
      <c r="L36" s="244" t="s">
        <v>19</v>
      </c>
      <c r="M36" s="245">
        <f t="shared" si="28"/>
        <v>0.48319041684095509</v>
      </c>
      <c r="N36" s="282">
        <v>16</v>
      </c>
    </row>
    <row r="37" spans="1:14" s="2" customFormat="1" ht="35.1" customHeight="1">
      <c r="A37" s="81">
        <v>33</v>
      </c>
      <c r="B37" s="147" t="s">
        <v>28</v>
      </c>
      <c r="C37" s="148" t="s">
        <v>53</v>
      </c>
      <c r="D37" s="149" t="s">
        <v>4</v>
      </c>
      <c r="E37" s="150">
        <v>3.1949152540000001</v>
      </c>
      <c r="F37" s="151" t="s">
        <v>11</v>
      </c>
      <c r="G37" s="152">
        <v>0.8</v>
      </c>
      <c r="H37" s="153" t="s">
        <v>126</v>
      </c>
      <c r="I37" s="154">
        <f>(E37*1000)/(9562*0.8)</f>
        <v>0.41765781923237816</v>
      </c>
      <c r="J37" s="155">
        <f t="shared" si="27"/>
        <v>350.97814689155052</v>
      </c>
      <c r="K37" s="150">
        <v>2.2711864409999998</v>
      </c>
      <c r="L37" s="156" t="s">
        <v>11</v>
      </c>
      <c r="M37" s="157">
        <f t="shared" si="28"/>
        <v>0.40671641760651056</v>
      </c>
      <c r="N37" s="283">
        <v>14</v>
      </c>
    </row>
    <row r="38" spans="1:14" s="2" customFormat="1" ht="35.1" customHeight="1">
      <c r="A38" s="82">
        <v>34</v>
      </c>
      <c r="B38" s="158" t="s">
        <v>31</v>
      </c>
      <c r="C38" s="159" t="s">
        <v>32</v>
      </c>
      <c r="D38" s="160" t="s">
        <v>6</v>
      </c>
      <c r="E38" s="265">
        <v>6.2704389999999997</v>
      </c>
      <c r="F38" s="161" t="s">
        <v>11</v>
      </c>
      <c r="G38" s="162">
        <v>0.92</v>
      </c>
      <c r="H38" s="163" t="s">
        <v>89</v>
      </c>
      <c r="I38" s="164">
        <f>(E38*1000)/(11000*0.92)</f>
        <v>0.61960859683794456</v>
      </c>
      <c r="J38" s="165">
        <f t="shared" si="27"/>
        <v>520.68719200791327</v>
      </c>
      <c r="K38" s="204">
        <v>5.4692030000000003</v>
      </c>
      <c r="L38" s="166" t="s">
        <v>11</v>
      </c>
      <c r="M38" s="167">
        <f t="shared" si="28"/>
        <v>0.146499590525347</v>
      </c>
      <c r="N38" s="272">
        <v>2</v>
      </c>
    </row>
    <row r="39" spans="1:14" s="112" customFormat="1" ht="35.1" customHeight="1">
      <c r="A39" s="81">
        <v>35</v>
      </c>
      <c r="B39" s="168" t="s">
        <v>29</v>
      </c>
      <c r="C39" s="43" t="s">
        <v>30</v>
      </c>
      <c r="D39" s="9" t="s">
        <v>5</v>
      </c>
      <c r="E39" s="113">
        <v>0.53295000000000003</v>
      </c>
      <c r="F39" s="10" t="s">
        <v>13</v>
      </c>
      <c r="G39" s="11">
        <v>0.99</v>
      </c>
      <c r="H39" s="12" t="s">
        <v>94</v>
      </c>
      <c r="I39" s="22">
        <f>(E39*1000)/(860*0.99)</f>
        <v>0.62596899224806213</v>
      </c>
      <c r="J39" s="26">
        <f t="shared" si="1"/>
        <v>526.03214113072272</v>
      </c>
      <c r="K39" s="113">
        <v>0.34632499999999999</v>
      </c>
      <c r="L39" s="32" t="s">
        <v>13</v>
      </c>
      <c r="M39" s="27">
        <f t="shared" ref="M39" si="29">+(E39/K39)-1</f>
        <v>0.53887244640150156</v>
      </c>
      <c r="N39" s="372">
        <v>29</v>
      </c>
    </row>
    <row r="40" spans="1:14" s="2" customFormat="1" ht="35.1" customHeight="1">
      <c r="A40" s="80">
        <v>36</v>
      </c>
      <c r="B40" s="169" t="s">
        <v>39</v>
      </c>
      <c r="C40" s="44" t="s">
        <v>33</v>
      </c>
      <c r="D40" s="35" t="s">
        <v>6</v>
      </c>
      <c r="E40" s="266">
        <v>6.8974830000000003</v>
      </c>
      <c r="F40" s="36" t="s">
        <v>11</v>
      </c>
      <c r="G40" s="37">
        <v>0.92</v>
      </c>
      <c r="H40" s="38" t="s">
        <v>90</v>
      </c>
      <c r="I40" s="39">
        <f>(E40*1000)/(11000*0.92)</f>
        <v>0.68156946640316207</v>
      </c>
      <c r="J40" s="40">
        <f>+(I40/$I$5)*100</f>
        <v>572.75591951254421</v>
      </c>
      <c r="K40" s="205">
        <v>6.0161230000000003</v>
      </c>
      <c r="L40" s="41" t="s">
        <v>11</v>
      </c>
      <c r="M40" s="42">
        <f>+(E40/K40)-1</f>
        <v>0.14649966431869821</v>
      </c>
      <c r="N40" s="274">
        <v>2</v>
      </c>
    </row>
    <row r="41" spans="1:14" s="2" customFormat="1" ht="35.1" customHeight="1">
      <c r="A41" s="82">
        <v>37</v>
      </c>
      <c r="B41" s="170" t="s">
        <v>41</v>
      </c>
      <c r="C41" s="45" t="s">
        <v>34</v>
      </c>
      <c r="D41" s="17" t="s">
        <v>7</v>
      </c>
      <c r="E41" s="267">
        <v>6.9781909999999998</v>
      </c>
      <c r="F41" s="18" t="s">
        <v>11</v>
      </c>
      <c r="G41" s="19">
        <v>0.92</v>
      </c>
      <c r="H41" s="20" t="s">
        <v>91</v>
      </c>
      <c r="I41" s="23">
        <f>(E41*1000)/(11100*0.92)</f>
        <v>0.68333245201723458</v>
      </c>
      <c r="J41" s="28">
        <f>+(I41/$I$5)*100</f>
        <v>574.23744193432208</v>
      </c>
      <c r="K41" s="206">
        <v>6.1727369999999997</v>
      </c>
      <c r="L41" s="33" t="s">
        <v>11</v>
      </c>
      <c r="M41" s="29">
        <f>+(E41/K41)-1</f>
        <v>0.13048571484578075</v>
      </c>
      <c r="N41" s="270">
        <v>1</v>
      </c>
    </row>
    <row r="42" spans="1:14" s="2" customFormat="1" ht="35.1" customHeight="1">
      <c r="A42" s="81">
        <v>38</v>
      </c>
      <c r="B42" s="171" t="s">
        <v>40</v>
      </c>
      <c r="C42" s="172" t="s">
        <v>53</v>
      </c>
      <c r="D42" s="173" t="s">
        <v>8</v>
      </c>
      <c r="E42" s="174">
        <v>6.4286430650000002</v>
      </c>
      <c r="F42" s="175" t="s">
        <v>11</v>
      </c>
      <c r="G42" s="176">
        <v>0.84</v>
      </c>
      <c r="H42" s="177" t="s">
        <v>127</v>
      </c>
      <c r="I42" s="178">
        <f>(E42*1000)/(10256*0.84)</f>
        <v>0.74621163279566904</v>
      </c>
      <c r="J42" s="100">
        <f t="shared" si="1"/>
        <v>627.07787094445098</v>
      </c>
      <c r="K42" s="174">
        <v>5.58619998</v>
      </c>
      <c r="L42" s="179" t="s">
        <v>11</v>
      </c>
      <c r="M42" s="180">
        <f>+(E42/K42)-1</f>
        <v>0.15080789946943507</v>
      </c>
      <c r="N42" s="273">
        <v>4</v>
      </c>
    </row>
    <row r="43" spans="1:14" s="2" customFormat="1" ht="35.1" customHeight="1" thickBot="1">
      <c r="A43" s="80">
        <v>39</v>
      </c>
      <c r="B43" s="181" t="s">
        <v>35</v>
      </c>
      <c r="C43" s="46" t="s">
        <v>32</v>
      </c>
      <c r="D43" s="13" t="s">
        <v>6</v>
      </c>
      <c r="E43" s="268">
        <v>7.7919020715630891</v>
      </c>
      <c r="F43" s="14" t="s">
        <v>11</v>
      </c>
      <c r="G43" s="15">
        <v>0.9</v>
      </c>
      <c r="H43" s="16" t="s">
        <v>88</v>
      </c>
      <c r="I43" s="24">
        <f>(E43*1000)/(11000*0.9)</f>
        <v>0.78706081530940297</v>
      </c>
      <c r="J43" s="30">
        <f t="shared" si="1"/>
        <v>661.40542263989312</v>
      </c>
      <c r="K43" s="207">
        <v>6.7467040000000003</v>
      </c>
      <c r="L43" s="34" t="s">
        <v>11</v>
      </c>
      <c r="M43" s="31">
        <f t="shared" ref="M43" si="30">+(E43/K43)-1</f>
        <v>0.15491980551734419</v>
      </c>
      <c r="N43" s="275">
        <v>5</v>
      </c>
    </row>
    <row r="44" spans="1:14" s="2" customFormat="1" ht="25.5" customHeight="1">
      <c r="A44" s="320" t="s">
        <v>1</v>
      </c>
      <c r="B44" s="321"/>
      <c r="C44" s="322"/>
      <c r="D44" s="326" t="s">
        <v>2</v>
      </c>
      <c r="E44" s="327"/>
      <c r="F44" s="327"/>
      <c r="G44" s="327"/>
      <c r="H44" s="327"/>
      <c r="I44" s="327"/>
      <c r="J44" s="327"/>
      <c r="K44" s="327"/>
      <c r="L44" s="328"/>
      <c r="M44" s="329" t="s">
        <v>49</v>
      </c>
      <c r="N44" s="330"/>
    </row>
    <row r="45" spans="1:14" s="2" customFormat="1" ht="23.25" customHeight="1">
      <c r="A45" s="323"/>
      <c r="B45" s="324"/>
      <c r="C45" s="325"/>
      <c r="D45" s="333" t="s">
        <v>128</v>
      </c>
      <c r="E45" s="334"/>
      <c r="F45" s="334"/>
      <c r="G45" s="334"/>
      <c r="H45" s="335"/>
      <c r="I45" s="333" t="s">
        <v>129</v>
      </c>
      <c r="J45" s="334"/>
      <c r="K45" s="334"/>
      <c r="L45" s="335"/>
      <c r="M45" s="331"/>
      <c r="N45" s="332"/>
    </row>
    <row r="46" spans="1:14" s="2" customFormat="1" ht="17.25" customHeight="1">
      <c r="A46" s="336" t="s">
        <v>47</v>
      </c>
      <c r="B46" s="337"/>
      <c r="C46" s="338"/>
      <c r="D46" s="339">
        <v>6.06</v>
      </c>
      <c r="E46" s="340"/>
      <c r="F46" s="340"/>
      <c r="G46" s="341" t="s">
        <v>15</v>
      </c>
      <c r="H46" s="342"/>
      <c r="I46" s="343">
        <v>4.5683999999999996</v>
      </c>
      <c r="J46" s="344"/>
      <c r="K46" s="341" t="s">
        <v>15</v>
      </c>
      <c r="L46" s="342"/>
      <c r="M46" s="316">
        <f>+(D46/I46)-1</f>
        <v>0.32650380877331231</v>
      </c>
      <c r="N46" s="317"/>
    </row>
    <row r="47" spans="1:14" s="2" customFormat="1" ht="17.25" customHeight="1" thickBot="1">
      <c r="A47" s="297" t="s">
        <v>17</v>
      </c>
      <c r="B47" s="298"/>
      <c r="C47" s="299"/>
      <c r="D47" s="300">
        <v>6.7614000000000001</v>
      </c>
      <c r="E47" s="301"/>
      <c r="F47" s="301"/>
      <c r="G47" s="302" t="s">
        <v>15</v>
      </c>
      <c r="H47" s="303"/>
      <c r="I47" s="304">
        <v>5.3646000000000003</v>
      </c>
      <c r="J47" s="305"/>
      <c r="K47" s="302" t="s">
        <v>15</v>
      </c>
      <c r="L47" s="303"/>
      <c r="M47" s="306">
        <f>+(D47/I47)-1</f>
        <v>0.26037356000447365</v>
      </c>
      <c r="N47" s="307"/>
    </row>
    <row r="48" spans="1:14" s="2" customFormat="1" ht="22.5" customHeight="1" thickBot="1">
      <c r="A48" s="308" t="s">
        <v>54</v>
      </c>
      <c r="B48" s="309"/>
      <c r="C48" s="309"/>
      <c r="D48" s="309"/>
      <c r="E48" s="309"/>
      <c r="F48" s="309"/>
      <c r="G48" s="309"/>
      <c r="H48" s="309"/>
      <c r="I48" s="309"/>
      <c r="J48" s="309"/>
      <c r="K48" s="309"/>
      <c r="L48" s="309"/>
      <c r="M48" s="309"/>
      <c r="N48" s="310"/>
    </row>
    <row r="49" spans="1:14" s="2" customFormat="1" ht="22.5" customHeight="1">
      <c r="A49" s="311" t="s">
        <v>0</v>
      </c>
      <c r="B49" s="312"/>
      <c r="C49" s="312"/>
      <c r="D49" s="312"/>
      <c r="E49" s="312"/>
      <c r="F49" s="312"/>
      <c r="G49" s="312"/>
      <c r="H49" s="312"/>
      <c r="I49" s="312"/>
      <c r="J49" s="312"/>
      <c r="K49" s="312"/>
      <c r="L49" s="312"/>
      <c r="M49" s="312"/>
      <c r="N49" s="313"/>
    </row>
    <row r="50" spans="1:14" s="2" customFormat="1" ht="18" customHeight="1">
      <c r="A50" s="291" t="s">
        <v>61</v>
      </c>
      <c r="B50" s="314"/>
      <c r="C50" s="314"/>
      <c r="D50" s="314"/>
      <c r="E50" s="314"/>
      <c r="F50" s="314"/>
      <c r="G50" s="314"/>
      <c r="H50" s="314"/>
      <c r="I50" s="314"/>
      <c r="J50" s="314"/>
      <c r="K50" s="314"/>
      <c r="L50" s="314"/>
      <c r="M50" s="314"/>
      <c r="N50" s="315"/>
    </row>
    <row r="51" spans="1:14" s="2" customFormat="1" ht="33" customHeight="1">
      <c r="A51" s="291" t="s">
        <v>60</v>
      </c>
      <c r="B51" s="292"/>
      <c r="C51" s="292"/>
      <c r="D51" s="292"/>
      <c r="E51" s="292"/>
      <c r="F51" s="292"/>
      <c r="G51" s="292"/>
      <c r="H51" s="292"/>
      <c r="I51" s="292"/>
      <c r="J51" s="292"/>
      <c r="K51" s="292"/>
      <c r="L51" s="292"/>
      <c r="M51" s="292"/>
      <c r="N51" s="293"/>
    </row>
    <row r="52" spans="1:14" s="2" customFormat="1" ht="75.75" customHeight="1">
      <c r="A52" s="291" t="s">
        <v>96</v>
      </c>
      <c r="B52" s="292"/>
      <c r="C52" s="292"/>
      <c r="D52" s="292"/>
      <c r="E52" s="292"/>
      <c r="F52" s="292"/>
      <c r="G52" s="292"/>
      <c r="H52" s="292"/>
      <c r="I52" s="292"/>
      <c r="J52" s="292"/>
      <c r="K52" s="292"/>
      <c r="L52" s="292"/>
      <c r="M52" s="292"/>
      <c r="N52" s="293"/>
    </row>
    <row r="53" spans="1:14" s="3" customFormat="1" ht="105" customHeight="1">
      <c r="A53" s="291" t="s">
        <v>59</v>
      </c>
      <c r="B53" s="292"/>
      <c r="C53" s="292"/>
      <c r="D53" s="292"/>
      <c r="E53" s="292"/>
      <c r="F53" s="292"/>
      <c r="G53" s="292"/>
      <c r="H53" s="292"/>
      <c r="I53" s="292"/>
      <c r="J53" s="292"/>
      <c r="K53" s="292"/>
      <c r="L53" s="292"/>
      <c r="M53" s="292"/>
      <c r="N53" s="293"/>
    </row>
    <row r="54" spans="1:14" s="2" customFormat="1" ht="18.75" customHeight="1">
      <c r="A54" s="291" t="s">
        <v>130</v>
      </c>
      <c r="B54" s="292"/>
      <c r="C54" s="292"/>
      <c r="D54" s="292"/>
      <c r="E54" s="292"/>
      <c r="F54" s="292"/>
      <c r="G54" s="292"/>
      <c r="H54" s="292"/>
      <c r="I54" s="292"/>
      <c r="J54" s="292"/>
      <c r="K54" s="292"/>
      <c r="L54" s="292"/>
      <c r="M54" s="292"/>
      <c r="N54" s="293"/>
    </row>
    <row r="55" spans="1:14" s="2" customFormat="1" ht="36.75" customHeight="1">
      <c r="A55" s="291" t="s">
        <v>131</v>
      </c>
      <c r="B55" s="292"/>
      <c r="C55" s="292"/>
      <c r="D55" s="292"/>
      <c r="E55" s="292"/>
      <c r="F55" s="292"/>
      <c r="G55" s="292"/>
      <c r="H55" s="292"/>
      <c r="I55" s="292"/>
      <c r="J55" s="292"/>
      <c r="K55" s="292"/>
      <c r="L55" s="292"/>
      <c r="M55" s="292"/>
      <c r="N55" s="293"/>
    </row>
    <row r="56" spans="1:14" s="2" customFormat="1" ht="30.75" customHeight="1">
      <c r="A56" s="291" t="s">
        <v>132</v>
      </c>
      <c r="B56" s="292"/>
      <c r="C56" s="292"/>
      <c r="D56" s="292"/>
      <c r="E56" s="292"/>
      <c r="F56" s="292"/>
      <c r="G56" s="292"/>
      <c r="H56" s="292"/>
      <c r="I56" s="292"/>
      <c r="J56" s="292"/>
      <c r="K56" s="292"/>
      <c r="L56" s="292"/>
      <c r="M56" s="292"/>
      <c r="N56" s="293"/>
    </row>
    <row r="57" spans="1:14" s="2" customFormat="1" ht="62.25" customHeight="1">
      <c r="A57" s="294" t="s">
        <v>133</v>
      </c>
      <c r="B57" s="295"/>
      <c r="C57" s="295"/>
      <c r="D57" s="295"/>
      <c r="E57" s="295"/>
      <c r="F57" s="295"/>
      <c r="G57" s="295"/>
      <c r="H57" s="295"/>
      <c r="I57" s="295"/>
      <c r="J57" s="295"/>
      <c r="K57" s="295"/>
      <c r="L57" s="295"/>
      <c r="M57" s="295"/>
      <c r="N57" s="296"/>
    </row>
    <row r="58" spans="1:14" s="2" customFormat="1" ht="46.5" customHeight="1">
      <c r="A58" s="291" t="s">
        <v>134</v>
      </c>
      <c r="B58" s="292"/>
      <c r="C58" s="292"/>
      <c r="D58" s="292"/>
      <c r="E58" s="292"/>
      <c r="F58" s="292"/>
      <c r="G58" s="292"/>
      <c r="H58" s="292"/>
      <c r="I58" s="292"/>
      <c r="J58" s="292"/>
      <c r="K58" s="292"/>
      <c r="L58" s="292"/>
      <c r="M58" s="292"/>
      <c r="N58" s="293"/>
    </row>
    <row r="59" spans="1:14" s="2" customFormat="1" ht="68.25" customHeight="1">
      <c r="A59" s="291" t="s">
        <v>135</v>
      </c>
      <c r="B59" s="292"/>
      <c r="C59" s="292"/>
      <c r="D59" s="292"/>
      <c r="E59" s="292"/>
      <c r="F59" s="292"/>
      <c r="G59" s="292"/>
      <c r="H59" s="292"/>
      <c r="I59" s="292"/>
      <c r="J59" s="292"/>
      <c r="K59" s="292"/>
      <c r="L59" s="292"/>
      <c r="M59" s="292"/>
      <c r="N59" s="293"/>
    </row>
    <row r="60" spans="1:14" s="2" customFormat="1" ht="19.5" customHeight="1">
      <c r="A60" s="288" t="s">
        <v>136</v>
      </c>
      <c r="B60" s="289"/>
      <c r="C60" s="289"/>
      <c r="D60" s="289"/>
      <c r="E60" s="289"/>
      <c r="F60" s="289"/>
      <c r="G60" s="289"/>
      <c r="H60" s="289"/>
      <c r="I60" s="289"/>
      <c r="J60" s="289"/>
      <c r="K60" s="289"/>
      <c r="L60" s="289"/>
      <c r="M60" s="289"/>
      <c r="N60" s="290"/>
    </row>
    <row r="61" spans="1:14" s="2" customFormat="1" ht="50.25" customHeight="1">
      <c r="A61" s="4"/>
      <c r="B61" s="4"/>
      <c r="C61" s="4"/>
      <c r="D61" s="4"/>
      <c r="E61" s="5"/>
      <c r="F61" s="6"/>
      <c r="G61" s="4"/>
      <c r="H61" s="4"/>
      <c r="I61" s="7"/>
      <c r="J61" s="8"/>
      <c r="K61" s="7"/>
      <c r="L61" s="7"/>
      <c r="M61" s="4"/>
      <c r="N61" s="4"/>
    </row>
    <row r="62" spans="1:14" s="2" customFormat="1" ht="21" customHeight="1">
      <c r="A62" s="4"/>
      <c r="B62" s="4"/>
      <c r="C62" s="4"/>
      <c r="D62" s="4"/>
      <c r="E62" s="5"/>
      <c r="F62" s="6"/>
      <c r="G62" s="4"/>
      <c r="H62" s="4"/>
      <c r="I62" s="7"/>
      <c r="J62" s="8"/>
      <c r="K62" s="7"/>
      <c r="L62" s="7"/>
      <c r="M62" s="4"/>
      <c r="N62" s="4"/>
    </row>
    <row r="64" spans="1:14">
      <c r="E64" s="4"/>
      <c r="F64" s="4"/>
      <c r="I64" s="4"/>
      <c r="J64" s="4"/>
      <c r="K64" s="4"/>
      <c r="L64" s="4"/>
    </row>
  </sheetData>
  <mergeCells count="42">
    <mergeCell ref="A1:N1"/>
    <mergeCell ref="A2:N2"/>
    <mergeCell ref="C3:C4"/>
    <mergeCell ref="D3:D4"/>
    <mergeCell ref="E3:F4"/>
    <mergeCell ref="G3:G4"/>
    <mergeCell ref="H3:I4"/>
    <mergeCell ref="J3:J4"/>
    <mergeCell ref="K3:L4"/>
    <mergeCell ref="B3:B4"/>
    <mergeCell ref="A3:A4"/>
    <mergeCell ref="M46:N46"/>
    <mergeCell ref="M3:N3"/>
    <mergeCell ref="A44:C45"/>
    <mergeCell ref="D44:L44"/>
    <mergeCell ref="M44:N45"/>
    <mergeCell ref="D45:H45"/>
    <mergeCell ref="I45:L45"/>
    <mergeCell ref="A46:C46"/>
    <mergeCell ref="D46:F46"/>
    <mergeCell ref="G46:H46"/>
    <mergeCell ref="I46:J46"/>
    <mergeCell ref="K46:L46"/>
    <mergeCell ref="A53:N53"/>
    <mergeCell ref="A47:C47"/>
    <mergeCell ref="D47:F47"/>
    <mergeCell ref="G47:H47"/>
    <mergeCell ref="I47:J47"/>
    <mergeCell ref="K47:L47"/>
    <mergeCell ref="M47:N47"/>
    <mergeCell ref="A48:N48"/>
    <mergeCell ref="A49:N49"/>
    <mergeCell ref="A50:N50"/>
    <mergeCell ref="A51:N51"/>
    <mergeCell ref="A52:N52"/>
    <mergeCell ref="A60:N60"/>
    <mergeCell ref="A54:N54"/>
    <mergeCell ref="A55:N55"/>
    <mergeCell ref="A56:N56"/>
    <mergeCell ref="A57:N57"/>
    <mergeCell ref="A58:N58"/>
    <mergeCell ref="A59:N59"/>
  </mergeCells>
  <printOptions horizontalCentered="1" verticalCentered="1"/>
  <pageMargins left="0" right="0" top="0" bottom="0" header="0" footer="0"/>
  <pageSetup paperSize="9" scale="39" orientation="portrait" r:id="rId1"/>
  <ignoredErrors>
    <ignoredError sqref="I39 I37 I34 I33 I17"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2019-05-20T13:45:39Z</cp:lastPrinted>
  <dcterms:created xsi:type="dcterms:W3CDTF">2005-09-07T09:12:33Z</dcterms:created>
  <dcterms:modified xsi:type="dcterms:W3CDTF">2019-05-20T13:54:55Z</dcterms:modified>
</cp:coreProperties>
</file>