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HELL" sheetId="2" r:id="rId1"/>
  </sheets>
  <calcPr calcId="124519"/>
</workbook>
</file>

<file path=xl/calcChain.xml><?xml version="1.0" encoding="utf-8"?>
<calcChain xmlns="http://schemas.openxmlformats.org/spreadsheetml/2006/main">
  <c r="I6" i="2"/>
  <c r="M32" l="1"/>
  <c r="I32"/>
  <c r="M35"/>
  <c r="I35"/>
  <c r="M10"/>
  <c r="I10"/>
  <c r="M16"/>
  <c r="I16"/>
  <c r="M6" l="1"/>
  <c r="M5" l="1"/>
  <c r="M33" l="1"/>
  <c r="I33"/>
  <c r="M8" l="1"/>
  <c r="I8"/>
  <c r="I22" l="1"/>
  <c r="M22"/>
  <c r="I25" l="1"/>
  <c r="M49" l="1"/>
  <c r="M48"/>
  <c r="M45"/>
  <c r="I45"/>
  <c r="M40"/>
  <c r="I40"/>
  <c r="M43"/>
  <c r="I43"/>
  <c r="M42"/>
  <c r="I42"/>
  <c r="M41"/>
  <c r="I41"/>
  <c r="M44"/>
  <c r="I44"/>
  <c r="M37"/>
  <c r="I37"/>
  <c r="M39"/>
  <c r="I39"/>
  <c r="M38"/>
  <c r="I38"/>
  <c r="M36"/>
  <c r="I36"/>
  <c r="M30"/>
  <c r="I30"/>
  <c r="M13"/>
  <c r="I13"/>
  <c r="M28"/>
  <c r="I28"/>
  <c r="M34"/>
  <c r="I34"/>
  <c r="M15"/>
  <c r="I15"/>
  <c r="M31"/>
  <c r="I31"/>
  <c r="M26"/>
  <c r="I26"/>
  <c r="M14"/>
  <c r="I14"/>
  <c r="M29"/>
  <c r="I29"/>
  <c r="M27"/>
  <c r="I27"/>
  <c r="M24"/>
  <c r="I24"/>
  <c r="M25"/>
  <c r="M23"/>
  <c r="I23"/>
  <c r="M9"/>
  <c r="I9"/>
  <c r="M21"/>
  <c r="I21"/>
  <c r="M17"/>
  <c r="I17"/>
  <c r="M18"/>
  <c r="I18"/>
  <c r="M7"/>
  <c r="I7"/>
  <c r="M12"/>
  <c r="I12"/>
  <c r="M11"/>
  <c r="I11"/>
  <c r="M20"/>
  <c r="I20"/>
  <c r="M19"/>
  <c r="I19"/>
  <c r="I5"/>
  <c r="J6" l="1"/>
  <c r="J35"/>
  <c r="J10"/>
  <c r="J32"/>
  <c r="J16"/>
  <c r="J33"/>
  <c r="J22"/>
  <c r="J8"/>
  <c r="J45"/>
  <c r="J20"/>
  <c r="J7"/>
  <c r="J24"/>
  <c r="J28"/>
  <c r="J19"/>
  <c r="J13"/>
  <c r="J5"/>
  <c r="J12"/>
  <c r="J27"/>
  <c r="J36"/>
  <c r="J41"/>
  <c r="J43"/>
  <c r="J11"/>
  <c r="J17"/>
  <c r="J26"/>
  <c r="J15"/>
  <c r="J37"/>
  <c r="J9"/>
  <c r="J23"/>
  <c r="J29"/>
  <c r="J30"/>
  <c r="J38"/>
  <c r="J42"/>
  <c r="J40"/>
  <c r="J18"/>
  <c r="J21"/>
  <c r="J25"/>
  <c r="J14"/>
  <c r="J31"/>
  <c r="J34"/>
  <c r="J39"/>
  <c r="J44"/>
</calcChain>
</file>

<file path=xl/sharedStrings.xml><?xml version="1.0" encoding="utf-8"?>
<sst xmlns="http://schemas.openxmlformats.org/spreadsheetml/2006/main" count="283" uniqueCount="140">
  <si>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</si>
  <si>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</si>
  <si>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</si>
  <si>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</si>
  <si>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</si>
  <si>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</si>
  <si>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</si>
  <si>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</si>
  <si>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</si>
  <si>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</si>
  <si>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</si>
  <si>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</si>
  <si>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</si>
  <si>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</si>
  <si>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</si>
  <si>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</si>
  <si>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</si>
  <si>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</si>
  <si>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</si>
  <si>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</si>
  <si>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</si>
  <si>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</si>
  <si>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</si>
  <si>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</si>
  <si>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</si>
  <si>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</si>
  <si>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</si>
  <si>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</si>
  <si>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</si>
  <si>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</si>
  <si>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</si>
  <si>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</si>
  <si>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</si>
  <si>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</si>
  <si>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</si>
  <si>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</si>
  <si>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</si>
  <si>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</si>
  <si>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</si>
  <si>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</si>
  <si>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</si>
  <si>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</si>
  <si>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</si>
  <si>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</si>
  <si>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</si>
  <si>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</si>
  <si>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</si>
  <si>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</si>
  <si>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</si>
  <si>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</si>
  <si>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</si>
  <si>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</si>
  <si>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</si>
  <si>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</si>
  <si>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</si>
  <si>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</si>
  <si>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</si>
  <si>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</si>
  <si>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</si>
  <si>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</si>
  <si>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</si>
  <si>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</si>
  <si>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</si>
  <si>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</si>
  <si>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</si>
  <si>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</si>
  <si>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</si>
  <si>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</si>
  <si>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</si>
  <si>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</si>
  <si>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</si>
  <si>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</si>
  <si>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</si>
  <si>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</si>
  <si>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</si>
  <si>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</si>
  <si>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</si>
  <si>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</si>
  <si>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</si>
  <si>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</si>
  <si>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</si>
  <si>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sz val="11"/>
        <rFont val="Arial"/>
        <family val="2"/>
        <charset val="162"/>
      </rPr>
      <t>Değişim</t>
    </r>
    <r>
      <rPr>
        <b/>
        <sz val="11"/>
        <rFont val="Arial"/>
        <family val="2"/>
        <charset val="162"/>
      </rPr>
      <t xml:space="preserve"> 
Sırası</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</si>
  <si>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</si>
  <si>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</si>
  <si>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1,511094 x 1000
8250 x 0,93</t>
  </si>
  <si>
    <t>0,899000 x 1000
4.932 x 0.65</t>
  </si>
  <si>
    <t>0,74000 x 1000
4.724 x 0,65</t>
  </si>
  <si>
    <r>
      <t>0,868297 1000</t>
    </r>
    <r>
      <rPr>
        <vertAlign val="superscript"/>
        <sz val="11"/>
        <rFont val="Arial"/>
        <family val="2"/>
      </rPr>
      <t xml:space="preserve">
</t>
    </r>
    <r>
      <rPr>
        <sz val="11"/>
        <rFont val="Arial"/>
        <family val="2"/>
      </rPr>
      <t>860 x 0,99</t>
    </r>
  </si>
  <si>
    <t>1,652542 x 1000
7.000 x 0,65</t>
  </si>
  <si>
    <r>
      <rPr>
        <b/>
        <sz val="12"/>
        <rFont val="Arial"/>
        <family val="2"/>
        <charset val="162"/>
      </rPr>
      <t>02 Eylül 2020</t>
    </r>
    <r>
      <rPr>
        <sz val="12"/>
        <rFont val="Arial"/>
        <family val="2"/>
        <charset val="162"/>
      </rPr>
      <t xml:space="preserve">
Tarihindeki 
Birim Fiyatları </t>
    </r>
  </si>
  <si>
    <t xml:space="preserve">2,196936 x 1000
8250 x 0,93 </t>
  </si>
  <si>
    <t xml:space="preserve">1,901676 x 1000
8250 x 0,93 </t>
  </si>
  <si>
    <t xml:space="preserve">1,899013 x 1000
8250 x 0,93 </t>
  </si>
  <si>
    <t xml:space="preserve">2,114988 x 1000
8250 x 0,93 </t>
  </si>
  <si>
    <t xml:space="preserve">2,014232 x 1000
8250 x 0,93 </t>
  </si>
  <si>
    <t xml:space="preserve">1,961875 x 1000
8250 x 0,93 </t>
  </si>
  <si>
    <t xml:space="preserve">1,848109 x 1000
8250 x 0,93 </t>
  </si>
  <si>
    <t xml:space="preserve">1,81839 x 1000
8250 x 0,93 </t>
  </si>
  <si>
    <t>2,063604 x 1000
8250 x 0,93</t>
  </si>
  <si>
    <t>2,073857 x 1000
8250 x 0,93</t>
  </si>
  <si>
    <t xml:space="preserve">1,917108 x 1000
8250 x 0,93 </t>
  </si>
  <si>
    <t xml:space="preserve">1,757207 x 1000
8250 x 0,93 </t>
  </si>
  <si>
    <t xml:space="preserve">4,692000 x 1000
8250 x 0,93 </t>
  </si>
  <si>
    <t xml:space="preserve">4,939000 x 1000
8250 x 0,93 </t>
  </si>
  <si>
    <r>
      <t>10,059354 x 1000</t>
    </r>
    <r>
      <rPr>
        <vertAlign val="superscript"/>
        <sz val="11"/>
        <rFont val="Arial"/>
        <family val="2"/>
      </rPr>
      <t xml:space="preserve">
</t>
    </r>
    <r>
      <rPr>
        <sz val="11"/>
        <rFont val="Arial"/>
        <family val="2"/>
      </rPr>
      <t>11,100 x 0,92</t>
    </r>
  </si>
  <si>
    <r>
      <t>9,523400 x 1000</t>
    </r>
    <r>
      <rPr>
        <vertAlign val="superscript"/>
        <sz val="11"/>
        <rFont val="Arial"/>
        <family val="2"/>
      </rPr>
      <t xml:space="preserve">
</t>
    </r>
    <r>
      <rPr>
        <sz val="11"/>
        <rFont val="Arial"/>
        <family val="2"/>
      </rPr>
      <t>11,000 x 0,92</t>
    </r>
  </si>
  <si>
    <r>
      <t>8,657636 x 1000</t>
    </r>
    <r>
      <rPr>
        <vertAlign val="superscript"/>
        <sz val="11"/>
        <rFont val="Arial"/>
        <family val="2"/>
      </rPr>
      <t xml:space="preserve">
</t>
    </r>
    <r>
      <rPr>
        <sz val="11"/>
        <rFont val="Arial"/>
        <family val="2"/>
      </rPr>
      <t>11,000 x 0,92</t>
    </r>
  </si>
  <si>
    <r>
      <t>10,626177 x 1000</t>
    </r>
    <r>
      <rPr>
        <vertAlign val="superscript"/>
        <sz val="11"/>
        <rFont val="Arial"/>
        <family val="2"/>
      </rPr>
      <t xml:space="preserve">
</t>
    </r>
    <r>
      <rPr>
        <sz val="11"/>
        <rFont val="Arial"/>
        <family val="2"/>
      </rPr>
      <t>11,000 x 0,90</t>
    </r>
  </si>
  <si>
    <r>
      <t>7,271086 x 1000</t>
    </r>
    <r>
      <rPr>
        <vertAlign val="superscript"/>
        <sz val="11"/>
        <rFont val="Arial"/>
        <family val="2"/>
      </rPr>
      <t xml:space="preserve">
</t>
    </r>
    <r>
      <rPr>
        <sz val="11"/>
        <rFont val="Arial"/>
        <family val="2"/>
      </rPr>
      <t>10,256 x 0,84</t>
    </r>
  </si>
  <si>
    <t>4,313559 x 1000
9,562 x 0,80</t>
  </si>
  <si>
    <t xml:space="preserve">1,751786 x 1000
8250 x 0,93 </t>
  </si>
  <si>
    <t xml:space="preserve">1,674718 x 1000
8250 x 0,93 </t>
  </si>
  <si>
    <t xml:space="preserve">2,237481 x 1000
8250 x 0,93 </t>
  </si>
  <si>
    <t xml:space="preserve">2,139280 x 1000
8250 x 0,93 </t>
  </si>
  <si>
    <t xml:space="preserve">2,100852 x 1000
8250 x 0,93 </t>
  </si>
  <si>
    <t xml:space="preserve">2,079662 x 1000
8250 x 0,93 </t>
  </si>
  <si>
    <t xml:space="preserve">2,319970 x 1000
8250 x 0,93 </t>
  </si>
  <si>
    <t xml:space="preserve">2,194045 x 1000
8250 x 0,93 </t>
  </si>
  <si>
    <t xml:space="preserve">2,132650 x 1000
8250 x 0,93 </t>
  </si>
  <si>
    <t xml:space="preserve">2,098243 x 1000
8250 x 0,93 </t>
  </si>
  <si>
    <t xml:space="preserve">1,611275 x 1000
8250 x 0,93 </t>
  </si>
  <si>
    <t xml:space="preserve">1,716318 x 1000
8250 x 0,93 </t>
  </si>
  <si>
    <t xml:space="preserve">2,082749 x 1000
8250 x 0,93 </t>
  </si>
  <si>
    <t xml:space="preserve">2,09105 x 1000
8250 x 0,93 </t>
  </si>
  <si>
    <t xml:space="preserve">2,125775 x 1000
8250 x 0,93 </t>
  </si>
  <si>
    <t xml:space="preserve">2,174038 x 1000
8250 x 0,93 </t>
  </si>
  <si>
    <r>
      <t xml:space="preserve">(20 Eylül 2021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</si>
  <si>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20 Eylül  2021
</t>
    </r>
    <r>
      <rPr>
        <sz val="12"/>
        <rFont val="Arial"/>
        <family val="2"/>
        <charset val="162"/>
      </rPr>
      <t>Tarihindeki
Birim Fiyat</t>
    </r>
  </si>
  <si>
    <r>
      <t>20 Eylül  2021</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</si>
  <si>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20 Eylül 2021
02 Eylül 2020</t>
  </si>
  <si>
    <r>
      <t xml:space="preserve">17 Eylül </t>
    </r>
    <r>
      <rPr>
        <b/>
        <sz val="12"/>
        <rFont val="Arial"/>
        <family val="2"/>
        <charset val="162"/>
      </rPr>
      <t>2021</t>
    </r>
    <r>
      <rPr>
        <sz val="12"/>
        <rFont val="Arial"/>
        <family val="2"/>
        <charset val="162"/>
      </rPr>
      <t xml:space="preserve"> tarihinde</t>
    </r>
  </si>
  <si>
    <r>
      <t xml:space="preserve">18 Eylül </t>
    </r>
    <r>
      <rPr>
        <b/>
        <sz val="12"/>
        <rFont val="Arial"/>
        <family val="2"/>
        <charset val="162"/>
      </rPr>
      <t>2020</t>
    </r>
    <r>
      <rPr>
        <sz val="12"/>
        <rFont val="Arial"/>
        <family val="2"/>
        <charset val="162"/>
      </rPr>
      <t xml:space="preserve"> tarihinde</t>
    </r>
  </si>
  <si>
    <r>
      <rPr>
        <b/>
        <sz val="11"/>
        <rFont val="Arial"/>
        <family val="2"/>
        <charset val="162"/>
      </rPr>
      <t>3. Doğalgaz</t>
    </r>
    <r>
      <rPr>
        <sz val="11"/>
        <rFont val="Arial"/>
        <family val="2"/>
      </rPr>
      <t xml:space="preserve"> fiyatları 03  Eylül 2021 tarihinde yayınlanan, 20 Eylül 2021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</si>
  <si>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03 Eylül 2021 tarihinde yayınlanan, 20 Eylül 2021 tarihinde geçerli olan tarifesindeki fiyatlardır. </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</si>
  <si>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03 Eylül 2021 tarihinde yayınlanan, 20 Eylül 2021 tarihinde geçerli olan </t>
    </r>
    <r>
      <rPr>
        <b/>
        <sz val="11"/>
        <rFont val="Arial"/>
        <family val="2"/>
      </rPr>
      <t>İPRAGAZ</t>
    </r>
    <r>
      <rPr>
        <sz val="11"/>
        <rFont val="Arial"/>
        <family val="2"/>
      </rPr>
      <t xml:space="preserve"> fiyatlarıdır.</t>
    </r>
  </si>
  <si>
    <r>
      <t xml:space="preserve">7. </t>
    </r>
    <r>
      <rPr>
        <sz val="11"/>
        <rFont val="Arial"/>
        <family val="2"/>
        <charset val="162"/>
      </rPr>
      <t xml:space="preserve"> </t>
    </r>
    <r>
      <rPr>
        <b/>
        <sz val="11"/>
        <rFont val="Arial"/>
        <family val="2"/>
        <charset val="162"/>
      </rPr>
      <t xml:space="preserve"> LPG tüpgaz</t>
    </r>
    <r>
      <rPr>
        <sz val="11"/>
        <rFont val="Arial"/>
        <family val="2"/>
        <charset val="162"/>
      </rPr>
      <t xml:space="preserve"> fiyatları 10 Ağustos 2021 tarihinde yayınlanan, 20 Eylül 2021 tarihinde geçerli olan </t>
    </r>
    <r>
      <rPr>
        <b/>
        <sz val="11"/>
        <rFont val="Arial"/>
        <family val="2"/>
        <charset val="162"/>
      </rPr>
      <t>AYGAZ</t>
    </r>
    <r>
      <rPr>
        <sz val="11"/>
        <rFont val="Arial"/>
        <family val="2"/>
        <charset val="162"/>
      </rPr>
      <t xml:space="preserve"> ve </t>
    </r>
    <r>
      <rPr>
        <b/>
        <sz val="11"/>
        <rFont val="Arial"/>
        <family val="2"/>
        <charset val="162"/>
      </rPr>
      <t xml:space="preserve"> İPRAGAZ </t>
    </r>
    <r>
      <rPr>
        <sz val="11"/>
        <rFont val="Arial"/>
        <family val="2"/>
        <charset val="162"/>
      </rPr>
      <t xml:space="preserve"> fiyat sirkülerlerinden alınmış olan fiyatların ortalamasıdır. </t>
    </r>
    <r>
      <rPr>
        <b/>
        <sz val="11"/>
        <rFont val="Arial"/>
        <family val="2"/>
        <charset val="162"/>
      </rPr>
      <t>LNG dökmegaz</t>
    </r>
    <r>
      <rPr>
        <sz val="11"/>
        <rFont val="Arial"/>
        <family val="2"/>
        <charset val="162"/>
      </rPr>
      <t xml:space="preserve"> fiyatları 03 Eylül 2021 tarihinde yayınlanan  </t>
    </r>
    <r>
      <rPr>
        <b/>
        <sz val="11"/>
        <rFont val="Arial"/>
        <family val="2"/>
        <charset val="162"/>
      </rPr>
      <t>AYGAZ</t>
    </r>
    <r>
      <rPr>
        <sz val="11"/>
        <rFont val="Arial"/>
        <family val="2"/>
        <charset val="162"/>
      </rPr>
      <t xml:space="preserve"> ve  </t>
    </r>
    <r>
      <rPr>
        <b/>
        <sz val="11"/>
        <rFont val="Arial"/>
        <family val="2"/>
        <charset val="162"/>
      </rPr>
      <t xml:space="preserve">İPRAGAZ </t>
    </r>
    <r>
      <rPr>
        <sz val="11"/>
        <rFont val="Arial"/>
        <family val="2"/>
        <charset val="162"/>
      </rPr>
      <t xml:space="preserve"> fiyat sirkülerlerinden alınmış olan fiyatların ortalamasıdır. Miks dökmegazın kullanımında buharlaştırıcı gerekmektedir. Birim fiyatlar belirlenirken işletme maliyetleri gözönüne alınmamıştır. </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</si>
  <si>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2021 tarihinde yayınlanan, 20 Eylül 2021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</si>
  <si>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20 Eylül 2021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</si>
  <si>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 Yerli linyit kömürü</t>
    </r>
    <r>
      <rPr>
        <sz val="11"/>
        <rFont val="Arial"/>
        <family val="2"/>
        <charset val="162"/>
      </rPr>
      <t xml:space="preserve"> fiyatları 20 Eylül 2021 tarihinde geçerli olan TKİ - ELİ'nin 26 Haziran 2021 tarihli Isınma Amaçlı (Torbalanmış) Kömürlerin Üretim Yeri Teslimi Satış Fiyatları ve İstanbul Bayi Depo Satış Fiyatları listesinde 10-18 mm.  ve +18 mm. yıkanmış Fındık - Torba linyit kömürünün yeni fiyatı 899 TL/ton (KDV Hariç-nakliye bedeli dahil) olmuştur.  İstanbul Bayi Depo Satış Fiyatları listesinde yer almayan, sadece üretim yerinde teslimatı yapılmakta olan Soma Kısrakdere; 0,5-10 mm Yıkanmış Açık - Toz: 474 TL/ton (KDV Hariç) fiyatı ise 10-18 mm. için belirlenmiş olan bayi depo teslim fiyatı ile üretim yeri teslim fiyatı arasındaki farkı  266 TL/ton nakliye bedeli olarak kabul edilmiş ve bu bedel üretim yeri teslim fiyatına eklenerek İstanbul Bayi Depo Satış Fiyatı olarak 740 TL/ton(KDV Hariç) bulunmuştur.Bu kömürlerin alt ısıl değerleri ise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</si>
  <si>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20 Eylül 2021 tarihinde geçerli olan; </t>
    </r>
    <r>
      <rPr>
        <b/>
        <sz val="11"/>
        <rFont val="Arial"/>
        <family val="2"/>
        <charset val="162"/>
      </rPr>
      <t>ceviz tipi ithal linyit</t>
    </r>
    <r>
      <rPr>
        <sz val="11"/>
        <rFont val="Arial"/>
        <family val="2"/>
      </rPr>
      <t xml:space="preserve"> için nakliye ücreti ve KDV dahil bayi satış fiyatı 48,75 TL/ 25kg.torba veya 1.950 TL/ton'dur.</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</si>
</sst>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7">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s>
  <fills count="26">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6DFFB6"/>
        <bgColor indexed="64"/>
      </patternFill>
    </fill>
    <fill>
      <patternFill patternType="solid">
        <fgColor rgb="FF2DFF96"/>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00F67B"/>
        <bgColor indexed="64"/>
      </patternFill>
    </fill>
    <fill>
      <patternFill patternType="solid">
        <fgColor rgb="FFFCDBC0"/>
        <bgColor indexed="64"/>
      </patternFill>
    </fill>
    <fill>
      <patternFill patternType="solid">
        <fgColor theme="2" tint="-9.9978637043366805E-2"/>
        <bgColor indexed="64"/>
      </patternFill>
    </fill>
    <fill>
      <patternFill patternType="solid">
        <fgColor rgb="FFCAC4A2"/>
        <bgColor indexed="64"/>
      </patternFill>
    </fill>
    <fill>
      <patternFill patternType="solid">
        <fgColor rgb="FFFFFF89"/>
        <bgColor indexed="64"/>
      </patternFill>
    </fill>
    <fill>
      <patternFill patternType="solid">
        <fgColor rgb="FFB7FFDB"/>
        <bgColor indexed="64"/>
      </patternFill>
    </fill>
    <fill>
      <patternFill patternType="solid">
        <fgColor rgb="FFFFFF09"/>
        <bgColor indexed="64"/>
      </patternFill>
    </fill>
    <fill>
      <patternFill patternType="solid">
        <fgColor rgb="FFFFFF75"/>
        <bgColor indexed="64"/>
      </patternFill>
    </fill>
    <fill>
      <patternFill patternType="solid">
        <fgColor rgb="FFFFFF5B"/>
        <bgColor indexed="64"/>
      </patternFill>
    </fill>
    <fill>
      <patternFill patternType="solid">
        <fgColor rgb="FFFFFF3F"/>
        <bgColor indexed="64"/>
      </patternFill>
    </fill>
    <fill>
      <patternFill patternType="solid">
        <fgColor theme="8" tint="0.59999389629810485"/>
        <bgColor indexed="64"/>
      </patternFill>
    </fill>
    <fill>
      <patternFill patternType="solid">
        <fgColor rgb="FF87C7D9"/>
        <bgColor indexed="64"/>
      </patternFill>
    </fill>
    <fill>
      <patternFill patternType="solid">
        <fgColor rgb="FFFFFF33"/>
        <bgColor indexed="64"/>
      </patternFill>
    </fill>
  </fills>
  <borders count="6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36" fillId="0" borderId="0"/>
    <xf numFmtId="0" fontId="1" fillId="0" borderId="0"/>
    <xf numFmtId="0" fontId="1" fillId="0" borderId="0"/>
    <xf numFmtId="0" fontId="1" fillId="0" borderId="0"/>
  </cellStyleXfs>
  <cellXfs count="393">
    <xf numFmtId="0" fontId="0" fillId="0" borderId="0" xfId="0"/>
    <xf numFmtId="0" fontId="11" fillId="0" borderId="0" xfId="0" applyFont="1" applyFill="1" applyAlignment="1">
      <alignment vertical="center"/>
    </xf>
    <xf numFmtId="0" fontId="8" fillId="0" borderId="0" xfId="0" applyFont="1" applyFill="1"/>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9" fillId="0" borderId="16"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8" fillId="0" borderId="0" xfId="0" applyFont="1" applyFill="1" applyBorder="1"/>
    <xf numFmtId="0" fontId="9" fillId="6" borderId="15" xfId="0" applyFont="1" applyFill="1" applyBorder="1" applyAlignment="1">
      <alignment horizontal="center" vertical="center"/>
    </xf>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6" borderId="7" xfId="0" applyFont="1" applyFill="1" applyBorder="1" applyAlignment="1">
      <alignment horizontal="center" vertical="center" wrapText="1"/>
    </xf>
    <xf numFmtId="3" fontId="20"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3" fontId="6" fillId="6" borderId="3" xfId="0" applyNumberFormat="1"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3" fontId="4" fillId="6" borderId="7" xfId="0" applyNumberFormat="1" applyFont="1" applyFill="1" applyBorder="1" applyAlignment="1">
      <alignment horizontal="center" vertical="center"/>
    </xf>
    <xf numFmtId="167" fontId="6" fillId="6" borderId="4" xfId="0" applyNumberFormat="1" applyFont="1" applyFill="1" applyBorder="1" applyAlignment="1">
      <alignment vertical="center" wrapText="1"/>
    </xf>
    <xf numFmtId="0" fontId="9" fillId="7" borderId="15" xfId="0" applyFont="1" applyFill="1" applyBorder="1" applyAlignment="1">
      <alignment horizontal="center" vertical="center"/>
    </xf>
    <xf numFmtId="0" fontId="5" fillId="7" borderId="3"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8" fillId="7" borderId="7" xfId="0" applyFont="1" applyFill="1" applyBorder="1" applyAlignment="1">
      <alignment horizontal="center" vertical="center" wrapText="1"/>
    </xf>
    <xf numFmtId="3" fontId="20" fillId="7" borderId="4" xfId="0" applyNumberFormat="1" applyFont="1" applyFill="1" applyBorder="1" applyAlignment="1">
      <alignment vertical="center" wrapText="1"/>
    </xf>
    <xf numFmtId="9" fontId="8" fillId="7" borderId="2" xfId="0" applyNumberFormat="1" applyFont="1" applyFill="1" applyBorder="1" applyAlignment="1">
      <alignment horizontal="center" vertical="center"/>
    </xf>
    <xf numFmtId="3" fontId="6" fillId="7" borderId="3" xfId="0" applyNumberFormat="1" applyFont="1" applyFill="1" applyBorder="1" applyAlignment="1">
      <alignment horizontal="center" vertical="center" wrapText="1"/>
    </xf>
    <xf numFmtId="168" fontId="4" fillId="7" borderId="2" xfId="0" applyNumberFormat="1" applyFont="1" applyFill="1" applyBorder="1" applyAlignment="1">
      <alignment horizontal="center" vertical="center"/>
    </xf>
    <xf numFmtId="3" fontId="4" fillId="7" borderId="7" xfId="0" applyNumberFormat="1" applyFont="1" applyFill="1" applyBorder="1" applyAlignment="1">
      <alignment horizontal="center" vertical="center"/>
    </xf>
    <xf numFmtId="167" fontId="6" fillId="7" borderId="4" xfId="0" applyNumberFormat="1" applyFont="1" applyFill="1" applyBorder="1" applyAlignment="1">
      <alignment vertical="center" wrapText="1"/>
    </xf>
    <xf numFmtId="0" fontId="5" fillId="8" borderId="3"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8" fillId="8" borderId="7" xfId="0" applyFont="1" applyFill="1" applyBorder="1" applyAlignment="1">
      <alignment horizontal="center" vertical="center" wrapText="1"/>
    </xf>
    <xf numFmtId="165" fontId="18" fillId="8" borderId="2" xfId="0" applyNumberFormat="1" applyFont="1" applyFill="1" applyBorder="1" applyAlignment="1">
      <alignment horizontal="right" vertical="center" wrapText="1"/>
    </xf>
    <xf numFmtId="0" fontId="9" fillId="8" borderId="9" xfId="0" applyFont="1" applyFill="1" applyBorder="1" applyAlignment="1">
      <alignment horizontal="center" vertical="center"/>
    </xf>
    <xf numFmtId="3" fontId="20" fillId="8" borderId="4" xfId="0" applyNumberFormat="1" applyFont="1" applyFill="1" applyBorder="1" applyAlignment="1">
      <alignment vertical="center" wrapText="1"/>
    </xf>
    <xf numFmtId="9" fontId="8" fillId="8" borderId="2" xfId="0" applyNumberFormat="1" applyFont="1" applyFill="1" applyBorder="1" applyAlignment="1">
      <alignment horizontal="center" vertical="center"/>
    </xf>
    <xf numFmtId="0" fontId="6" fillId="8" borderId="3" xfId="0" applyFont="1" applyFill="1" applyBorder="1" applyAlignment="1">
      <alignment horizontal="center" vertical="center" wrapText="1"/>
    </xf>
    <xf numFmtId="168" fontId="4" fillId="8" borderId="2" xfId="0" applyNumberFormat="1" applyFont="1" applyFill="1" applyBorder="1" applyAlignment="1">
      <alignment horizontal="center" vertical="center"/>
    </xf>
    <xf numFmtId="3" fontId="4" fillId="8" borderId="7" xfId="0" applyNumberFormat="1" applyFont="1" applyFill="1" applyBorder="1" applyAlignment="1">
      <alignment horizontal="center" vertical="center"/>
    </xf>
    <xf numFmtId="167" fontId="6" fillId="8" borderId="4" xfId="0" applyNumberFormat="1" applyFont="1" applyFill="1" applyBorder="1" applyAlignment="1">
      <alignment vertical="center" wrapText="1"/>
    </xf>
    <xf numFmtId="0" fontId="9" fillId="12" borderId="9" xfId="0" applyFont="1" applyFill="1" applyBorder="1" applyAlignment="1">
      <alignment horizontal="center" vertical="center"/>
    </xf>
    <xf numFmtId="0" fontId="5" fillId="12" borderId="3" xfId="0" applyFont="1" applyFill="1" applyBorder="1" applyAlignment="1">
      <alignment horizontal="center" vertical="center" wrapText="1"/>
    </xf>
    <xf numFmtId="0" fontId="15"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20"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3" fontId="4" fillId="12" borderId="7" xfId="0" applyNumberFormat="1" applyFont="1" applyFill="1" applyBorder="1" applyAlignment="1">
      <alignment horizontal="center" vertical="center"/>
    </xf>
    <xf numFmtId="167" fontId="6" fillId="12" borderId="4" xfId="0" applyNumberFormat="1" applyFont="1" applyFill="1" applyBorder="1" applyAlignment="1">
      <alignment vertical="center" wrapText="1"/>
    </xf>
    <xf numFmtId="169" fontId="18" fillId="6" borderId="8" xfId="0" applyNumberFormat="1" applyFont="1" applyFill="1" applyBorder="1" applyAlignment="1">
      <alignment horizontal="right" vertical="center"/>
    </xf>
    <xf numFmtId="169" fontId="18" fillId="7" borderId="8" xfId="0" applyNumberFormat="1" applyFont="1" applyFill="1" applyBorder="1" applyAlignment="1">
      <alignment horizontal="right" vertical="center"/>
    </xf>
    <xf numFmtId="0" fontId="9" fillId="14" borderId="9" xfId="0" applyFont="1" applyFill="1" applyBorder="1" applyAlignment="1">
      <alignment horizontal="center" vertical="center"/>
    </xf>
    <xf numFmtId="0" fontId="5" fillId="14" borderId="3" xfId="0" applyFont="1" applyFill="1" applyBorder="1" applyAlignment="1">
      <alignment horizontal="center" vertical="center" wrapText="1"/>
    </xf>
    <xf numFmtId="0" fontId="3"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165" fontId="18" fillId="14" borderId="2" xfId="0" applyNumberFormat="1" applyFont="1" applyFill="1" applyBorder="1" applyAlignment="1">
      <alignment horizontal="right" vertical="center" wrapText="1"/>
    </xf>
    <xf numFmtId="3" fontId="20"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3" fontId="4" fillId="14" borderId="7" xfId="0" applyNumberFormat="1" applyFont="1" applyFill="1" applyBorder="1" applyAlignment="1">
      <alignment horizontal="center" vertical="center"/>
    </xf>
    <xf numFmtId="167" fontId="6" fillId="14" borderId="4" xfId="0" applyNumberFormat="1" applyFont="1" applyFill="1" applyBorder="1" applyAlignment="1">
      <alignment vertical="center" wrapText="1"/>
    </xf>
    <xf numFmtId="169" fontId="18" fillId="8" borderId="8" xfId="0" applyNumberFormat="1" applyFont="1" applyFill="1" applyBorder="1" applyAlignment="1">
      <alignment horizontal="right" vertical="center"/>
    </xf>
    <xf numFmtId="169" fontId="18" fillId="14" borderId="8" xfId="0" applyNumberFormat="1" applyFont="1" applyFill="1" applyBorder="1" applyAlignment="1">
      <alignment horizontal="right" vertical="center"/>
    </xf>
    <xf numFmtId="169" fontId="18" fillId="12" borderId="8" xfId="0" applyNumberFormat="1" applyFont="1" applyFill="1" applyBorder="1" applyAlignment="1">
      <alignment horizontal="right" vertical="center"/>
    </xf>
    <xf numFmtId="165" fontId="18" fillId="12" borderId="2" xfId="0" applyNumberFormat="1" applyFont="1" applyFill="1" applyBorder="1" applyAlignment="1">
      <alignment horizontal="right" vertical="center" wrapText="1"/>
    </xf>
    <xf numFmtId="0" fontId="9" fillId="15" borderId="15" xfId="0" applyFont="1" applyFill="1" applyBorder="1" applyAlignment="1">
      <alignment horizontal="center" vertical="center"/>
    </xf>
    <xf numFmtId="0" fontId="5"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3" fontId="20"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3" fontId="4" fillId="15" borderId="7" xfId="0" applyNumberFormat="1" applyFont="1" applyFill="1" applyBorder="1" applyAlignment="1">
      <alignment horizontal="center" vertical="center"/>
    </xf>
    <xf numFmtId="167" fontId="6" fillId="15" borderId="4" xfId="0" applyNumberFormat="1" applyFont="1" applyFill="1" applyBorder="1" applyAlignment="1">
      <alignment vertical="center" wrapText="1"/>
    </xf>
    <xf numFmtId="169" fontId="18" fillId="15" borderId="8" xfId="0" applyNumberFormat="1" applyFont="1" applyFill="1" applyBorder="1" applyAlignment="1">
      <alignment horizontal="right" vertical="center"/>
    </xf>
    <xf numFmtId="0" fontId="9" fillId="16" borderId="15" xfId="0" applyFont="1" applyFill="1" applyBorder="1" applyAlignment="1">
      <alignment horizontal="center" vertical="center"/>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0" fontId="6" fillId="16" borderId="3" xfId="0"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3" fontId="4" fillId="16" borderId="7" xfId="0" applyNumberFormat="1" applyFont="1" applyFill="1" applyBorder="1" applyAlignment="1">
      <alignment horizontal="center" vertical="center"/>
    </xf>
    <xf numFmtId="167" fontId="6" fillId="16" borderId="4" xfId="0" applyNumberFormat="1" applyFont="1" applyFill="1" applyBorder="1" applyAlignment="1">
      <alignment vertical="center" wrapText="1"/>
    </xf>
    <xf numFmtId="169" fontId="18" fillId="16" borderId="8" xfId="0" applyNumberFormat="1" applyFont="1" applyFill="1" applyBorder="1" applyAlignment="1">
      <alignment horizontal="right" vertical="center"/>
    </xf>
    <xf numFmtId="0" fontId="9" fillId="17" borderId="15" xfId="0" applyFont="1" applyFill="1" applyBorder="1" applyAlignment="1">
      <alignment horizontal="center" vertical="center"/>
    </xf>
    <xf numFmtId="0" fontId="17"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3" fontId="4" fillId="17" borderId="7" xfId="0" applyNumberFormat="1" applyFont="1" applyFill="1" applyBorder="1" applyAlignment="1">
      <alignment horizontal="center" vertical="center"/>
    </xf>
    <xf numFmtId="167" fontId="6" fillId="17" borderId="4" xfId="0" applyNumberFormat="1" applyFont="1" applyFill="1" applyBorder="1" applyAlignment="1">
      <alignment vertical="center" wrapText="1"/>
    </xf>
    <xf numFmtId="169" fontId="18" fillId="17" borderId="8" xfId="0" applyNumberFormat="1" applyFont="1" applyFill="1" applyBorder="1" applyAlignment="1">
      <alignment horizontal="right" vertical="center"/>
    </xf>
    <xf numFmtId="0" fontId="20" fillId="17" borderId="3" xfId="0" applyFont="1" applyFill="1" applyBorder="1" applyAlignment="1">
      <alignment horizontal="center" vertical="center" wrapText="1"/>
    </xf>
    <xf numFmtId="0" fontId="9" fillId="17" borderId="9" xfId="0" applyFont="1" applyFill="1" applyBorder="1" applyAlignment="1">
      <alignment horizontal="center" vertical="center"/>
    </xf>
    <xf numFmtId="0" fontId="9" fillId="18" borderId="15" xfId="0" applyFont="1" applyFill="1" applyBorder="1" applyAlignment="1">
      <alignment horizontal="center" vertical="center"/>
    </xf>
    <xf numFmtId="0" fontId="5"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3" fontId="6" fillId="18" borderId="3" xfId="0" applyNumberFormat="1"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3" fontId="4" fillId="18" borderId="7" xfId="0" applyNumberFormat="1" applyFont="1" applyFill="1" applyBorder="1" applyAlignment="1">
      <alignment horizontal="center" vertical="center"/>
    </xf>
    <xf numFmtId="167" fontId="6" fillId="18" borderId="4" xfId="0" applyNumberFormat="1" applyFont="1" applyFill="1" applyBorder="1" applyAlignment="1">
      <alignment vertical="center" wrapText="1"/>
    </xf>
    <xf numFmtId="169" fontId="18" fillId="18" borderId="8" xfId="0" applyNumberFormat="1" applyFont="1" applyFill="1" applyBorder="1" applyAlignment="1">
      <alignment horizontal="right" vertical="center"/>
    </xf>
    <xf numFmtId="165" fontId="18" fillId="15" borderId="2" xfId="0" applyNumberFormat="1" applyFont="1" applyFill="1" applyBorder="1" applyAlignment="1">
      <alignment horizontal="right" vertical="center" wrapText="1"/>
    </xf>
    <xf numFmtId="165" fontId="18" fillId="16" borderId="2" xfId="0" applyNumberFormat="1" applyFont="1" applyFill="1" applyBorder="1" applyAlignment="1">
      <alignment horizontal="right" vertical="center" wrapText="1"/>
    </xf>
    <xf numFmtId="165" fontId="18" fillId="18" borderId="2" xfId="0" applyNumberFormat="1" applyFont="1" applyFill="1" applyBorder="1" applyAlignment="1">
      <alignment horizontal="right" vertical="center" wrapText="1"/>
    </xf>
    <xf numFmtId="165" fontId="18" fillId="6" borderId="2" xfId="0" applyNumberFormat="1" applyFont="1" applyFill="1" applyBorder="1" applyAlignment="1">
      <alignment horizontal="right" vertical="center" wrapText="1"/>
    </xf>
    <xf numFmtId="165" fontId="18" fillId="7" borderId="2" xfId="0" applyNumberFormat="1" applyFont="1" applyFill="1" applyBorder="1" applyAlignment="1">
      <alignment horizontal="right" vertical="center" wrapText="1"/>
    </xf>
    <xf numFmtId="165" fontId="18" fillId="14" borderId="2" xfId="0" applyNumberFormat="1" applyFont="1" applyFill="1" applyBorder="1" applyAlignment="1">
      <alignment vertical="center" wrapText="1"/>
    </xf>
    <xf numFmtId="165" fontId="18" fillId="8" borderId="2" xfId="0" applyNumberFormat="1" applyFont="1" applyFill="1" applyBorder="1" applyAlignment="1">
      <alignment vertical="center" wrapText="1"/>
    </xf>
    <xf numFmtId="165" fontId="18" fillId="18" borderId="2" xfId="0" applyNumberFormat="1" applyFont="1" applyFill="1" applyBorder="1" applyAlignment="1">
      <alignment vertical="center" wrapText="1"/>
    </xf>
    <xf numFmtId="165" fontId="18" fillId="6" borderId="2" xfId="0" applyNumberFormat="1" applyFont="1" applyFill="1" applyBorder="1" applyAlignment="1">
      <alignment vertical="center" wrapText="1"/>
    </xf>
    <xf numFmtId="165" fontId="18" fillId="7" borderId="2" xfId="0" applyNumberFormat="1" applyFont="1" applyFill="1" applyBorder="1" applyAlignment="1">
      <alignment vertical="center" wrapText="1"/>
    </xf>
    <xf numFmtId="165" fontId="18" fillId="17" borderId="2" xfId="0" applyNumberFormat="1" applyFont="1" applyFill="1" applyBorder="1" applyAlignment="1">
      <alignment vertical="center" wrapText="1"/>
    </xf>
    <xf numFmtId="165" fontId="18" fillId="15" borderId="2" xfId="0" applyNumberFormat="1" applyFont="1" applyFill="1" applyBorder="1" applyAlignment="1">
      <alignment vertical="center" wrapText="1"/>
    </xf>
    <xf numFmtId="165" fontId="18" fillId="16" borderId="2" xfId="0" applyNumberFormat="1" applyFont="1" applyFill="1" applyBorder="1" applyAlignment="1">
      <alignment vertical="center" wrapText="1"/>
    </xf>
    <xf numFmtId="165" fontId="22" fillId="12" borderId="2" xfId="0" applyNumberFormat="1" applyFont="1" applyFill="1" applyBorder="1" applyAlignment="1">
      <alignment vertical="center" wrapText="1"/>
    </xf>
    <xf numFmtId="0" fontId="5" fillId="10" borderId="58" xfId="0" applyFont="1" applyFill="1" applyBorder="1" applyAlignment="1">
      <alignment horizontal="center" vertical="center" wrapText="1"/>
    </xf>
    <xf numFmtId="0" fontId="3" fillId="10" borderId="59" xfId="0" applyFont="1" applyFill="1" applyBorder="1" applyAlignment="1">
      <alignment horizontal="center" vertical="center" wrapText="1"/>
    </xf>
    <xf numFmtId="0" fontId="8" fillId="10" borderId="56" xfId="0" applyFont="1" applyFill="1" applyBorder="1" applyAlignment="1">
      <alignment horizontal="center" vertical="center" wrapText="1"/>
    </xf>
    <xf numFmtId="165" fontId="18" fillId="10" borderId="57" xfId="0" applyNumberFormat="1" applyFont="1" applyFill="1" applyBorder="1" applyAlignment="1">
      <alignment horizontal="right" vertical="center" wrapText="1"/>
    </xf>
    <xf numFmtId="3" fontId="20" fillId="10" borderId="60" xfId="0" applyNumberFormat="1" applyFont="1" applyFill="1" applyBorder="1" applyAlignment="1">
      <alignment vertical="center" wrapText="1"/>
    </xf>
    <xf numFmtId="9" fontId="8" fillId="10" borderId="57" xfId="0" applyNumberFormat="1" applyFont="1" applyFill="1" applyBorder="1" applyAlignment="1">
      <alignment horizontal="center" vertical="center"/>
    </xf>
    <xf numFmtId="0" fontId="6" fillId="10" borderId="58" xfId="0" applyFont="1" applyFill="1" applyBorder="1" applyAlignment="1">
      <alignment horizontal="center" vertical="center" wrapText="1"/>
    </xf>
    <xf numFmtId="168" fontId="4" fillId="10" borderId="57" xfId="0" applyNumberFormat="1" applyFont="1" applyFill="1" applyBorder="1" applyAlignment="1">
      <alignment horizontal="center" vertical="center"/>
    </xf>
    <xf numFmtId="3" fontId="4" fillId="10" borderId="56" xfId="0" applyNumberFormat="1" applyFont="1" applyFill="1" applyBorder="1" applyAlignment="1">
      <alignment horizontal="center" vertical="center"/>
    </xf>
    <xf numFmtId="165" fontId="18" fillId="10" borderId="57" xfId="0" applyNumberFormat="1" applyFont="1" applyFill="1" applyBorder="1" applyAlignment="1">
      <alignment vertical="center" wrapText="1"/>
    </xf>
    <xf numFmtId="167" fontId="6" fillId="10" borderId="60" xfId="0" applyNumberFormat="1" applyFont="1" applyFill="1" applyBorder="1" applyAlignment="1">
      <alignment vertical="center" wrapText="1"/>
    </xf>
    <xf numFmtId="169" fontId="18" fillId="10" borderId="61" xfId="0" applyNumberFormat="1" applyFont="1" applyFill="1" applyBorder="1" applyAlignment="1">
      <alignment horizontal="right" vertical="center"/>
    </xf>
    <xf numFmtId="0" fontId="9" fillId="13" borderId="16" xfId="0" applyFont="1" applyFill="1" applyBorder="1" applyAlignment="1">
      <alignment horizontal="center" vertical="center"/>
    </xf>
    <xf numFmtId="0" fontId="5" fillId="13" borderId="13" xfId="0" applyFont="1" applyFill="1" applyBorder="1" applyAlignment="1">
      <alignment horizontal="center" vertical="center" wrapText="1"/>
    </xf>
    <xf numFmtId="0" fontId="3" fillId="13" borderId="16" xfId="0" applyFont="1" applyFill="1" applyBorder="1" applyAlignment="1">
      <alignment horizontal="center" vertical="center" wrapText="1"/>
    </xf>
    <xf numFmtId="0" fontId="8" fillId="13" borderId="11" xfId="0" applyFont="1" applyFill="1" applyBorder="1" applyAlignment="1">
      <alignment horizontal="center" vertical="center" wrapText="1"/>
    </xf>
    <xf numFmtId="165" fontId="18" fillId="13" borderId="12" xfId="0" applyNumberFormat="1" applyFont="1" applyFill="1" applyBorder="1" applyAlignment="1">
      <alignment horizontal="right" vertical="center" wrapText="1"/>
    </xf>
    <xf numFmtId="3" fontId="20" fillId="13" borderId="10" xfId="0" applyNumberFormat="1" applyFont="1" applyFill="1" applyBorder="1" applyAlignment="1">
      <alignment vertical="center" wrapText="1"/>
    </xf>
    <xf numFmtId="9" fontId="8" fillId="13" borderId="12" xfId="0" applyNumberFormat="1" applyFont="1" applyFill="1" applyBorder="1" applyAlignment="1">
      <alignment horizontal="center" vertical="center"/>
    </xf>
    <xf numFmtId="0" fontId="6" fillId="13" borderId="13" xfId="0" applyFont="1" applyFill="1" applyBorder="1" applyAlignment="1">
      <alignment horizontal="center" vertical="center" wrapText="1"/>
    </xf>
    <xf numFmtId="168" fontId="4" fillId="13" borderId="12" xfId="0" applyNumberFormat="1" applyFont="1" applyFill="1" applyBorder="1" applyAlignment="1">
      <alignment horizontal="center" vertical="center"/>
    </xf>
    <xf numFmtId="3" fontId="4" fillId="13" borderId="11" xfId="0" applyNumberFormat="1" applyFont="1" applyFill="1" applyBorder="1" applyAlignment="1">
      <alignment horizontal="center" vertical="center"/>
    </xf>
    <xf numFmtId="165" fontId="18" fillId="13" borderId="12" xfId="0" applyNumberFormat="1" applyFont="1" applyFill="1" applyBorder="1" applyAlignment="1">
      <alignment vertical="center" wrapText="1"/>
    </xf>
    <xf numFmtId="167" fontId="6" fillId="13" borderId="10" xfId="0" applyNumberFormat="1" applyFont="1" applyFill="1" applyBorder="1" applyAlignment="1">
      <alignment vertical="center" wrapText="1"/>
    </xf>
    <xf numFmtId="169" fontId="18" fillId="13" borderId="14" xfId="0" applyNumberFormat="1" applyFont="1" applyFill="1" applyBorder="1" applyAlignment="1">
      <alignment horizontal="right" vertical="center"/>
    </xf>
    <xf numFmtId="0" fontId="9" fillId="10" borderId="9" xfId="0" applyFont="1" applyFill="1" applyBorder="1" applyAlignment="1">
      <alignment horizontal="center" vertical="center"/>
    </xf>
    <xf numFmtId="0" fontId="9" fillId="19" borderId="9" xfId="0" applyFont="1" applyFill="1" applyBorder="1" applyAlignment="1">
      <alignment horizontal="center" vertical="center"/>
    </xf>
    <xf numFmtId="0" fontId="17"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8" fillId="19" borderId="2" xfId="0" applyNumberFormat="1" applyFont="1" applyFill="1" applyBorder="1" applyAlignment="1">
      <alignment horizontal="right"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3" fontId="4" fillId="19" borderId="7" xfId="0" applyNumberFormat="1" applyFont="1" applyFill="1" applyBorder="1" applyAlignment="1">
      <alignment horizontal="center" vertical="center"/>
    </xf>
    <xf numFmtId="165" fontId="18" fillId="19" borderId="2" xfId="0" applyNumberFormat="1" applyFont="1" applyFill="1" applyBorder="1" applyAlignment="1">
      <alignment vertical="center" wrapText="1"/>
    </xf>
    <xf numFmtId="167" fontId="6" fillId="19" borderId="4" xfId="0" applyNumberFormat="1" applyFont="1" applyFill="1" applyBorder="1" applyAlignment="1">
      <alignment vertical="center" wrapText="1"/>
    </xf>
    <xf numFmtId="169" fontId="18" fillId="19" borderId="8" xfId="0" applyNumberFormat="1" applyFont="1" applyFill="1" applyBorder="1" applyAlignment="1">
      <alignment horizontal="right" vertical="center"/>
    </xf>
    <xf numFmtId="0" fontId="9" fillId="19" borderId="15" xfId="0" applyFont="1" applyFill="1" applyBorder="1" applyAlignment="1">
      <alignment horizontal="center" vertical="center"/>
    </xf>
    <xf numFmtId="0" fontId="5" fillId="19" borderId="3" xfId="0" applyFont="1" applyFill="1" applyBorder="1" applyAlignment="1">
      <alignment horizontal="center" vertical="center" wrapText="1"/>
    </xf>
    <xf numFmtId="0" fontId="5" fillId="17" borderId="62" xfId="0" applyFont="1" applyFill="1" applyBorder="1" applyAlignment="1">
      <alignment horizontal="center" vertical="center" wrapText="1"/>
    </xf>
    <xf numFmtId="0" fontId="3" fillId="17" borderId="15" xfId="0" applyFont="1" applyFill="1" applyBorder="1" applyAlignment="1">
      <alignment horizontal="center" vertical="center" wrapText="1"/>
    </xf>
    <xf numFmtId="0" fontId="8" fillId="17" borderId="63" xfId="0" applyFont="1" applyFill="1" applyBorder="1" applyAlignment="1">
      <alignment horizontal="center" vertical="center" wrapText="1"/>
    </xf>
    <xf numFmtId="165" fontId="18" fillId="17" borderId="5" xfId="0" applyNumberFormat="1" applyFont="1" applyFill="1" applyBorder="1" applyAlignment="1">
      <alignment horizontal="right" vertical="center" wrapText="1"/>
    </xf>
    <xf numFmtId="3" fontId="20" fillId="17" borderId="6" xfId="0" applyNumberFormat="1" applyFont="1" applyFill="1" applyBorder="1" applyAlignment="1">
      <alignment vertical="center" wrapText="1"/>
    </xf>
    <xf numFmtId="9" fontId="8" fillId="17" borderId="5" xfId="0" applyNumberFormat="1" applyFont="1" applyFill="1" applyBorder="1" applyAlignment="1">
      <alignment horizontal="center" vertical="center"/>
    </xf>
    <xf numFmtId="164" fontId="6" fillId="17" borderId="62" xfId="0" applyNumberFormat="1" applyFont="1" applyFill="1" applyBorder="1" applyAlignment="1">
      <alignment horizontal="center" vertical="center" wrapText="1"/>
    </xf>
    <xf numFmtId="168" fontId="4" fillId="17" borderId="5" xfId="0" applyNumberFormat="1" applyFont="1" applyFill="1" applyBorder="1" applyAlignment="1">
      <alignment horizontal="center" vertical="center"/>
    </xf>
    <xf numFmtId="3" fontId="4" fillId="17" borderId="63" xfId="0" applyNumberFormat="1" applyFont="1" applyFill="1" applyBorder="1" applyAlignment="1">
      <alignment horizontal="center" vertical="center"/>
    </xf>
    <xf numFmtId="165" fontId="18" fillId="17" borderId="5" xfId="0" applyNumberFormat="1" applyFont="1" applyFill="1" applyBorder="1" applyAlignment="1">
      <alignment vertical="center" wrapText="1"/>
    </xf>
    <xf numFmtId="167" fontId="6" fillId="17" borderId="6" xfId="0" applyNumberFormat="1" applyFont="1" applyFill="1" applyBorder="1" applyAlignment="1">
      <alignment vertical="center" wrapText="1"/>
    </xf>
    <xf numFmtId="169" fontId="18" fillId="17" borderId="64" xfId="0" applyNumberFormat="1" applyFont="1" applyFill="1" applyBorder="1" applyAlignment="1">
      <alignment horizontal="right" vertical="center"/>
    </xf>
    <xf numFmtId="0" fontId="9" fillId="20" borderId="9" xfId="0" applyFont="1" applyFill="1" applyBorder="1" applyAlignment="1">
      <alignment horizontal="center" vertical="center"/>
    </xf>
    <xf numFmtId="0" fontId="17"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8" fillId="20" borderId="2" xfId="0" applyNumberFormat="1" applyFont="1" applyFill="1" applyBorder="1" applyAlignment="1">
      <alignment horizontal="right" vertical="center" wrapText="1"/>
    </xf>
    <xf numFmtId="3" fontId="20"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3" fontId="4" fillId="20" borderId="7" xfId="0" applyNumberFormat="1" applyFont="1" applyFill="1" applyBorder="1" applyAlignment="1">
      <alignment horizontal="center" vertical="center"/>
    </xf>
    <xf numFmtId="165" fontId="18" fillId="20" borderId="2" xfId="0" applyNumberFormat="1" applyFont="1" applyFill="1" applyBorder="1" applyAlignment="1">
      <alignment vertical="center" wrapText="1"/>
    </xf>
    <xf numFmtId="167" fontId="6" fillId="20" borderId="4" xfId="0" applyNumberFormat="1" applyFont="1" applyFill="1" applyBorder="1" applyAlignment="1">
      <alignment vertical="center" wrapText="1"/>
    </xf>
    <xf numFmtId="169" fontId="18" fillId="20" borderId="8" xfId="0" applyNumberFormat="1" applyFont="1" applyFill="1" applyBorder="1" applyAlignment="1">
      <alignment horizontal="right" vertical="center"/>
    </xf>
    <xf numFmtId="0" fontId="9" fillId="20" borderId="15" xfId="0" applyFont="1" applyFill="1" applyBorder="1" applyAlignment="1">
      <alignment horizontal="center" vertical="center"/>
    </xf>
    <xf numFmtId="0" fontId="9" fillId="21" borderId="9" xfId="0" applyFont="1" applyFill="1" applyBorder="1" applyAlignment="1">
      <alignment horizontal="center" vertical="center"/>
    </xf>
    <xf numFmtId="0" fontId="17"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8" fillId="21" borderId="2" xfId="0" applyNumberFormat="1" applyFont="1" applyFill="1" applyBorder="1" applyAlignment="1">
      <alignment horizontal="right"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4" fillId="21" borderId="7" xfId="0" applyNumberFormat="1" applyFont="1" applyFill="1" applyBorder="1" applyAlignment="1">
      <alignment horizontal="center" vertical="center"/>
    </xf>
    <xf numFmtId="165" fontId="18" fillId="21" borderId="2" xfId="0" applyNumberFormat="1" applyFont="1" applyFill="1" applyBorder="1" applyAlignment="1">
      <alignment vertical="center" wrapText="1"/>
    </xf>
    <xf numFmtId="167" fontId="6" fillId="21" borderId="4" xfId="0" applyNumberFormat="1" applyFont="1" applyFill="1" applyBorder="1" applyAlignment="1">
      <alignment vertical="center" wrapText="1"/>
    </xf>
    <xf numFmtId="169" fontId="18" fillId="21" borderId="8" xfId="0" applyNumberFormat="1" applyFont="1" applyFill="1" applyBorder="1" applyAlignment="1">
      <alignment horizontal="right" vertical="center"/>
    </xf>
    <xf numFmtId="0" fontId="9" fillId="22" borderId="15" xfId="0" applyFont="1" applyFill="1" applyBorder="1" applyAlignment="1">
      <alignment horizontal="center" vertical="center"/>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8" fillId="22" borderId="2" xfId="0" applyNumberFormat="1" applyFont="1" applyFill="1" applyBorder="1" applyAlignment="1">
      <alignment horizontal="right"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4" fillId="22" borderId="7" xfId="0" applyNumberFormat="1" applyFont="1" applyFill="1" applyBorder="1" applyAlignment="1">
      <alignment horizontal="center" vertical="center"/>
    </xf>
    <xf numFmtId="165" fontId="18" fillId="22" borderId="2" xfId="0" applyNumberFormat="1" applyFont="1" applyFill="1" applyBorder="1" applyAlignment="1">
      <alignment vertical="center" wrapText="1"/>
    </xf>
    <xf numFmtId="167" fontId="6" fillId="22" borderId="4" xfId="0" applyNumberFormat="1" applyFont="1" applyFill="1" applyBorder="1" applyAlignment="1">
      <alignment vertical="center" wrapText="1"/>
    </xf>
    <xf numFmtId="169" fontId="18" fillId="22" borderId="8" xfId="0" applyNumberFormat="1" applyFont="1" applyFill="1" applyBorder="1" applyAlignment="1">
      <alignment horizontal="right" vertical="center"/>
    </xf>
    <xf numFmtId="0" fontId="17" fillId="22" borderId="3" xfId="0" applyFont="1" applyFill="1" applyBorder="1" applyAlignment="1">
      <alignment horizontal="center" vertical="center" wrapText="1"/>
    </xf>
    <xf numFmtId="0" fontId="9" fillId="22" borderId="9" xfId="0" applyFont="1" applyFill="1" applyBorder="1" applyAlignment="1">
      <alignment horizontal="center" vertical="center"/>
    </xf>
    <xf numFmtId="0" fontId="5" fillId="22" borderId="3" xfId="0" applyFont="1" applyFill="1" applyBorder="1" applyAlignment="1">
      <alignment horizontal="center" vertical="center" wrapText="1"/>
    </xf>
    <xf numFmtId="0" fontId="9" fillId="23" borderId="9" xfId="0" applyFont="1" applyFill="1" applyBorder="1" applyAlignment="1">
      <alignment horizontal="center" vertical="center"/>
    </xf>
    <xf numFmtId="0" fontId="5" fillId="23" borderId="3" xfId="0" applyFont="1" applyFill="1" applyBorder="1" applyAlignment="1">
      <alignment horizontal="center" vertical="center" wrapText="1"/>
    </xf>
    <xf numFmtId="0" fontId="15"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8" fillId="23" borderId="2" xfId="0" applyNumberFormat="1" applyFont="1" applyFill="1" applyBorder="1" applyAlignment="1">
      <alignment horizontal="right" vertical="center" wrapText="1"/>
    </xf>
    <xf numFmtId="3" fontId="20"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4" fillId="23" borderId="7" xfId="0" applyNumberFormat="1" applyFont="1" applyFill="1" applyBorder="1" applyAlignment="1">
      <alignment horizontal="center" vertical="center"/>
    </xf>
    <xf numFmtId="165" fontId="22" fillId="23" borderId="2" xfId="0" applyNumberFormat="1" applyFont="1" applyFill="1" applyBorder="1" applyAlignment="1">
      <alignment vertical="center" wrapText="1"/>
    </xf>
    <xf numFmtId="167" fontId="6" fillId="23" borderId="4" xfId="0" applyNumberFormat="1" applyFont="1" applyFill="1" applyBorder="1" applyAlignment="1">
      <alignment vertical="center" wrapText="1"/>
    </xf>
    <xf numFmtId="169" fontId="18" fillId="23" borderId="8" xfId="0" applyNumberFormat="1" applyFont="1" applyFill="1" applyBorder="1" applyAlignment="1">
      <alignment horizontal="right" vertical="center"/>
    </xf>
    <xf numFmtId="0" fontId="9" fillId="24" borderId="9" xfId="0" applyFont="1" applyFill="1" applyBorder="1" applyAlignment="1">
      <alignment horizontal="center" vertical="center"/>
    </xf>
    <xf numFmtId="0" fontId="5"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8" fillId="24" borderId="2" xfId="0" applyNumberFormat="1" applyFont="1" applyFill="1" applyBorder="1" applyAlignment="1">
      <alignment horizontal="right" vertical="center" wrapText="1"/>
    </xf>
    <xf numFmtId="0" fontId="20" fillId="24" borderId="4" xfId="0"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3" fontId="4" fillId="24" borderId="7" xfId="0" applyNumberFormat="1" applyFont="1" applyFill="1" applyBorder="1" applyAlignment="1">
      <alignment horizontal="center" vertical="center"/>
    </xf>
    <xf numFmtId="165" fontId="22" fillId="24" borderId="2" xfId="0" applyNumberFormat="1" applyFont="1" applyFill="1" applyBorder="1" applyAlignment="1">
      <alignment vertical="center" wrapText="1"/>
    </xf>
    <xf numFmtId="167" fontId="6" fillId="24" borderId="4" xfId="0" applyNumberFormat="1" applyFont="1" applyFill="1" applyBorder="1" applyAlignment="1">
      <alignment vertical="center" wrapText="1"/>
    </xf>
    <xf numFmtId="169" fontId="18" fillId="24" borderId="8" xfId="0" applyNumberFormat="1" applyFont="1" applyFill="1" applyBorder="1" applyAlignment="1">
      <alignment horizontal="right" vertical="center"/>
    </xf>
    <xf numFmtId="0" fontId="18" fillId="20" borderId="9" xfId="0" applyFont="1" applyFill="1" applyBorder="1" applyAlignment="1">
      <alignment horizontal="center" vertical="center"/>
    </xf>
    <xf numFmtId="0" fontId="18" fillId="8" borderId="9" xfId="0" applyFont="1" applyFill="1" applyBorder="1" applyAlignment="1">
      <alignment horizontal="center" vertical="center"/>
    </xf>
    <xf numFmtId="0" fontId="18" fillId="17" borderId="15" xfId="0" applyFont="1" applyFill="1" applyBorder="1" applyAlignment="1">
      <alignment horizontal="center" vertical="center"/>
    </xf>
    <xf numFmtId="0" fontId="18" fillId="17" borderId="9" xfId="0" applyFont="1" applyFill="1" applyBorder="1" applyAlignment="1">
      <alignment horizontal="center" vertical="center"/>
    </xf>
    <xf numFmtId="0" fontId="18" fillId="13" borderId="16" xfId="0" applyFont="1" applyFill="1" applyBorder="1" applyAlignment="1">
      <alignment horizontal="center" vertical="center"/>
    </xf>
    <xf numFmtId="0" fontId="18" fillId="12" borderId="9" xfId="0" applyFont="1" applyFill="1" applyBorder="1" applyAlignment="1">
      <alignment horizontal="center" vertical="center"/>
    </xf>
    <xf numFmtId="0" fontId="18" fillId="23" borderId="9" xfId="0" applyFont="1" applyFill="1" applyBorder="1" applyAlignment="1">
      <alignment horizontal="center" vertical="center"/>
    </xf>
    <xf numFmtId="0" fontId="18" fillId="10" borderId="59" xfId="0" applyFont="1" applyFill="1" applyBorder="1" applyAlignment="1">
      <alignment horizontal="center" vertical="center"/>
    </xf>
    <xf numFmtId="0" fontId="18" fillId="18" borderId="9" xfId="0" applyFont="1" applyFill="1" applyBorder="1" applyAlignment="1">
      <alignment horizontal="center" vertical="center"/>
    </xf>
    <xf numFmtId="0" fontId="18" fillId="6" borderId="9" xfId="0" applyFont="1" applyFill="1" applyBorder="1" applyAlignment="1">
      <alignment horizontal="center" vertical="center"/>
    </xf>
    <xf numFmtId="0" fontId="18" fillId="24" borderId="9" xfId="0" applyFont="1" applyFill="1" applyBorder="1" applyAlignment="1">
      <alignment horizontal="center" vertical="center"/>
    </xf>
    <xf numFmtId="0" fontId="18" fillId="22" borderId="9" xfId="0" applyFont="1" applyFill="1" applyBorder="1" applyAlignment="1">
      <alignment horizontal="center" vertical="center"/>
    </xf>
    <xf numFmtId="0" fontId="18" fillId="7" borderId="9" xfId="0" applyFont="1" applyFill="1" applyBorder="1" applyAlignment="1">
      <alignment horizontal="center" vertical="center"/>
    </xf>
    <xf numFmtId="0" fontId="18" fillId="19" borderId="9" xfId="0" applyFont="1" applyFill="1" applyBorder="1" applyAlignment="1">
      <alignment horizontal="center" vertical="center"/>
    </xf>
    <xf numFmtId="0" fontId="18" fillId="21" borderId="9" xfId="0" applyFont="1" applyFill="1" applyBorder="1" applyAlignment="1">
      <alignment horizontal="center" vertical="center"/>
    </xf>
    <xf numFmtId="0" fontId="18" fillId="14" borderId="9" xfId="0" applyFont="1" applyFill="1" applyBorder="1" applyAlignment="1">
      <alignment horizontal="center" vertical="center"/>
    </xf>
    <xf numFmtId="0" fontId="18" fillId="15" borderId="9" xfId="0" applyFont="1" applyFill="1" applyBorder="1" applyAlignment="1">
      <alignment horizontal="center" vertical="center"/>
    </xf>
    <xf numFmtId="0" fontId="18" fillId="16" borderId="9" xfId="0" applyFont="1" applyFill="1" applyBorder="1" applyAlignment="1">
      <alignment horizontal="center" vertical="center"/>
    </xf>
    <xf numFmtId="0" fontId="12" fillId="0" borderId="28" xfId="0" applyFont="1" applyFill="1" applyBorder="1" applyAlignment="1">
      <alignment horizontal="left"/>
    </xf>
    <xf numFmtId="0" fontId="12" fillId="0" borderId="29" xfId="0" applyFont="1" applyFill="1" applyBorder="1" applyAlignment="1">
      <alignment horizontal="left"/>
    </xf>
    <xf numFmtId="0" fontId="12" fillId="0" borderId="30" xfId="0" applyFont="1" applyFill="1" applyBorder="1" applyAlignment="1">
      <alignment horizontal="left"/>
    </xf>
    <xf numFmtId="0" fontId="23"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31" fillId="2" borderId="24" xfId="0" applyFont="1" applyFill="1" applyBorder="1" applyAlignment="1">
      <alignment horizontal="left" vertical="center" wrapText="1"/>
    </xf>
    <xf numFmtId="0" fontId="31" fillId="2" borderId="31" xfId="0" applyFont="1" applyFill="1" applyBorder="1" applyAlignment="1">
      <alignment horizontal="left" vertical="center" wrapText="1"/>
    </xf>
    <xf numFmtId="167" fontId="18" fillId="2" borderId="23" xfId="0" applyNumberFormat="1" applyFont="1" applyFill="1" applyBorder="1" applyAlignment="1">
      <alignment horizontal="right" vertical="center"/>
    </xf>
    <xf numFmtId="167" fontId="18" fillId="2" borderId="24" xfId="0" applyNumberFormat="1" applyFont="1" applyFill="1" applyBorder="1" applyAlignment="1">
      <alignment horizontal="right" vertical="center"/>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166" fontId="18" fillId="2" borderId="23" xfId="0" applyNumberFormat="1" applyFont="1" applyFill="1" applyBorder="1" applyAlignment="1">
      <alignment horizontal="right" vertical="center" wrapText="1"/>
    </xf>
    <xf numFmtId="166" fontId="18" fillId="2" borderId="24" xfId="0" applyNumberFormat="1" applyFont="1" applyFill="1" applyBorder="1" applyAlignment="1">
      <alignment horizontal="right" vertical="center" wrapText="1"/>
    </xf>
    <xf numFmtId="0" fontId="31" fillId="3" borderId="26" xfId="0" applyFont="1" applyFill="1" applyBorder="1" applyAlignment="1">
      <alignment horizontal="left" vertical="center" wrapText="1"/>
    </xf>
    <xf numFmtId="0" fontId="31" fillId="3" borderId="27" xfId="0" applyFont="1" applyFill="1" applyBorder="1" applyAlignment="1">
      <alignment horizontal="left" vertical="center" wrapText="1"/>
    </xf>
    <xf numFmtId="9" fontId="28" fillId="3" borderId="25" xfId="0" applyNumberFormat="1" applyFont="1" applyFill="1" applyBorder="1" applyAlignment="1">
      <alignment horizontal="center" vertical="center"/>
    </xf>
    <xf numFmtId="9" fontId="28" fillId="3" borderId="27" xfId="0" applyNumberFormat="1" applyFont="1" applyFill="1" applyBorder="1" applyAlignment="1">
      <alignment horizontal="center" vertical="center"/>
    </xf>
    <xf numFmtId="0" fontId="22" fillId="9" borderId="48" xfId="0" applyFont="1" applyFill="1" applyBorder="1" applyAlignment="1">
      <alignment horizontal="center" vertical="center" wrapText="1"/>
    </xf>
    <xf numFmtId="0" fontId="22" fillId="9" borderId="49" xfId="0" applyFont="1" applyFill="1" applyBorder="1" applyAlignment="1">
      <alignment horizontal="center" vertical="center" wrapText="1"/>
    </xf>
    <xf numFmtId="0" fontId="22" fillId="9" borderId="50" xfId="0" applyFont="1" applyFill="1" applyBorder="1" applyAlignment="1">
      <alignment horizontal="center" vertical="center" wrapText="1"/>
    </xf>
    <xf numFmtId="165" fontId="20" fillId="11" borderId="17" xfId="0" applyNumberFormat="1" applyFont="1" applyFill="1" applyBorder="1" applyAlignment="1">
      <alignment horizontal="center" vertical="center" wrapText="1"/>
    </xf>
    <xf numFmtId="165" fontId="20" fillId="11" borderId="18" xfId="0" applyNumberFormat="1" applyFont="1" applyFill="1" applyBorder="1" applyAlignment="1">
      <alignment horizontal="center" vertical="center" wrapText="1"/>
    </xf>
    <xf numFmtId="165" fontId="20" fillId="11" borderId="19" xfId="0" applyNumberFormat="1" applyFont="1" applyFill="1" applyBorder="1" applyAlignment="1">
      <alignment horizontal="center" vertical="center" wrapText="1"/>
    </xf>
    <xf numFmtId="0" fontId="23" fillId="0" borderId="17" xfId="0" applyFont="1" applyFill="1" applyBorder="1" applyAlignment="1">
      <alignment horizontal="left" vertical="center" wrapText="1"/>
    </xf>
    <xf numFmtId="0" fontId="6" fillId="0" borderId="18" xfId="0" applyFont="1" applyFill="1" applyBorder="1" applyAlignment="1">
      <alignment horizontal="left" vertical="center"/>
    </xf>
    <xf numFmtId="0" fontId="6" fillId="0" borderId="19" xfId="0" applyFont="1" applyFill="1" applyBorder="1" applyAlignment="1">
      <alignment horizontal="left" vertical="center"/>
    </xf>
    <xf numFmtId="0" fontId="6" fillId="0" borderId="21" xfId="0" applyFont="1" applyFill="1" applyBorder="1" applyAlignment="1">
      <alignment horizontal="left" vertical="center"/>
    </xf>
    <xf numFmtId="0" fontId="6" fillId="0" borderId="22" xfId="0" applyFont="1" applyFill="1" applyBorder="1" applyAlignment="1">
      <alignment horizontal="left" vertical="center"/>
    </xf>
    <xf numFmtId="0" fontId="19" fillId="0" borderId="54" xfId="0" applyFont="1" applyFill="1" applyBorder="1" applyAlignment="1">
      <alignment horizontal="left" vertical="center" wrapText="1"/>
    </xf>
    <xf numFmtId="0" fontId="19" fillId="0" borderId="21" xfId="0" applyFont="1" applyFill="1" applyBorder="1" applyAlignment="1">
      <alignment horizontal="left" vertical="center"/>
    </xf>
    <xf numFmtId="0" fontId="19" fillId="0" borderId="55" xfId="0" applyFont="1" applyFill="1" applyBorder="1" applyAlignment="1">
      <alignment horizontal="left" vertical="center"/>
    </xf>
    <xf numFmtId="0" fontId="19" fillId="0" borderId="20" xfId="0" applyFont="1" applyFill="1" applyBorder="1" applyAlignment="1">
      <alignment horizontal="left" vertical="center" wrapText="1"/>
    </xf>
    <xf numFmtId="0" fontId="19" fillId="0" borderId="21" xfId="0" applyFont="1" applyFill="1" applyBorder="1" applyAlignment="1">
      <alignment horizontal="left" vertical="center" wrapText="1"/>
    </xf>
    <xf numFmtId="0" fontId="19" fillId="0" borderId="22"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23" fillId="0" borderId="22" xfId="0" applyFont="1" applyFill="1" applyBorder="1" applyAlignment="1">
      <alignment horizontal="left"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166" fontId="18" fillId="3" borderId="25" xfId="0" applyNumberFormat="1" applyFont="1" applyFill="1" applyBorder="1" applyAlignment="1">
      <alignment horizontal="right" vertical="center" wrapText="1"/>
    </xf>
    <xf numFmtId="166" fontId="18" fillId="3" borderId="26" xfId="0" applyNumberFormat="1" applyFont="1" applyFill="1" applyBorder="1" applyAlignment="1">
      <alignment horizontal="right" vertical="center" wrapText="1"/>
    </xf>
    <xf numFmtId="167" fontId="18" fillId="3" borderId="25" xfId="0" applyNumberFormat="1" applyFont="1" applyFill="1" applyBorder="1" applyAlignment="1">
      <alignment horizontal="right" vertical="center"/>
    </xf>
    <xf numFmtId="167" fontId="18" fillId="3" borderId="26" xfId="0" applyNumberFormat="1" applyFont="1" applyFill="1" applyBorder="1" applyAlignment="1">
      <alignment horizontal="right" vertical="center"/>
    </xf>
    <xf numFmtId="9" fontId="28" fillId="2" borderId="23" xfId="0" applyNumberFormat="1" applyFont="1" applyFill="1" applyBorder="1" applyAlignment="1">
      <alignment horizontal="center" vertical="center"/>
    </xf>
    <xf numFmtId="9" fontId="28" fillId="2" borderId="31" xfId="0" applyNumberFormat="1" applyFont="1" applyFill="1" applyBorder="1" applyAlignment="1">
      <alignment horizontal="center" vertical="center"/>
    </xf>
    <xf numFmtId="0" fontId="14" fillId="11" borderId="35" xfId="0" applyFont="1" applyFill="1" applyBorder="1" applyAlignment="1">
      <alignment horizontal="center" vertical="center" wrapText="1"/>
    </xf>
    <xf numFmtId="0" fontId="14" fillId="11" borderId="36" xfId="0" applyFont="1" applyFill="1" applyBorder="1" applyAlignment="1">
      <alignment horizontal="center" vertical="center" wrapText="1"/>
    </xf>
    <xf numFmtId="0" fontId="14" fillId="11" borderId="37" xfId="0" applyFont="1" applyFill="1" applyBorder="1" applyAlignment="1">
      <alignment horizontal="center" vertical="center" wrapText="1"/>
    </xf>
    <xf numFmtId="0" fontId="14" fillId="11" borderId="17" xfId="0" applyFont="1" applyFill="1" applyBorder="1" applyAlignment="1">
      <alignment horizontal="center" vertical="center" wrapText="1"/>
    </xf>
    <xf numFmtId="0" fontId="14" fillId="11" borderId="18" xfId="0" applyFont="1" applyFill="1" applyBorder="1" applyAlignment="1">
      <alignment horizontal="center" vertical="center" wrapText="1"/>
    </xf>
    <xf numFmtId="0" fontId="14" fillId="11" borderId="19" xfId="0" applyFont="1" applyFill="1" applyBorder="1" applyAlignment="1">
      <alignment horizontal="center" vertical="center" wrapText="1"/>
    </xf>
    <xf numFmtId="0" fontId="26" fillId="4" borderId="2" xfId="0" applyFont="1" applyFill="1" applyBorder="1" applyAlignment="1">
      <alignment horizontal="center" vertical="center"/>
    </xf>
    <xf numFmtId="0" fontId="35" fillId="4" borderId="1" xfId="0" applyFont="1" applyFill="1" applyBorder="1" applyAlignment="1">
      <alignment horizontal="center" vertical="center"/>
    </xf>
    <xf numFmtId="0" fontId="35" fillId="4" borderId="4" xfId="0" applyFont="1" applyFill="1" applyBorder="1" applyAlignment="1">
      <alignment horizontal="center" vertical="center"/>
    </xf>
    <xf numFmtId="0" fontId="32" fillId="5" borderId="43" xfId="0" applyFont="1" applyFill="1" applyBorder="1" applyAlignment="1">
      <alignment horizontal="center" vertical="center"/>
    </xf>
    <xf numFmtId="0" fontId="32" fillId="5" borderId="44" xfId="0" applyFont="1" applyFill="1" applyBorder="1" applyAlignment="1">
      <alignment horizontal="center" vertical="center"/>
    </xf>
    <xf numFmtId="0" fontId="32" fillId="5" borderId="45" xfId="0" applyFont="1" applyFill="1" applyBorder="1" applyAlignment="1">
      <alignment horizontal="center" vertical="center"/>
    </xf>
    <xf numFmtId="0" fontId="17" fillId="0" borderId="41"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22" fillId="0" borderId="40"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42" xfId="0" applyFont="1" applyFill="1" applyBorder="1" applyAlignment="1">
      <alignment horizontal="center" vertical="center" wrapText="1"/>
    </xf>
    <xf numFmtId="167" fontId="20" fillId="0" borderId="38" xfId="0" applyNumberFormat="1" applyFont="1" applyFill="1" applyBorder="1" applyAlignment="1">
      <alignment horizontal="center" vertical="center" wrapText="1"/>
    </xf>
    <xf numFmtId="167" fontId="17" fillId="0" borderId="51" xfId="0" applyNumberFormat="1" applyFont="1" applyFill="1" applyBorder="1" applyAlignment="1">
      <alignment horizontal="center" vertical="center" wrapText="1"/>
    </xf>
    <xf numFmtId="167" fontId="17" fillId="0" borderId="11" xfId="0" applyNumberFormat="1" applyFont="1" applyFill="1" applyBorder="1" applyAlignment="1">
      <alignment horizontal="center" vertical="center" wrapText="1"/>
    </xf>
    <xf numFmtId="167" fontId="17" fillId="0" borderId="12" xfId="0" applyNumberFormat="1"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7" fillId="0" borderId="52" xfId="0" applyFont="1" applyFill="1" applyBorder="1" applyAlignment="1">
      <alignment horizontal="center" vertical="center" wrapText="1"/>
    </xf>
    <xf numFmtId="0" fontId="17" fillId="0" borderId="53" xfId="0" applyFont="1" applyFill="1" applyBorder="1" applyAlignment="1">
      <alignment horizontal="center" vertical="center" wrapText="1"/>
    </xf>
    <xf numFmtId="0" fontId="8" fillId="0" borderId="29" xfId="0" applyFont="1" applyFill="1" applyBorder="1" applyAlignment="1">
      <alignment horizontal="center" vertical="center" textRotation="90"/>
    </xf>
    <xf numFmtId="0" fontId="8" fillId="0" borderId="44" xfId="0" applyFont="1" applyFill="1" applyBorder="1" applyAlignment="1">
      <alignment horizontal="center" vertical="center" textRotation="90"/>
    </xf>
    <xf numFmtId="0" fontId="17" fillId="0" borderId="39" xfId="0" applyFont="1" applyFill="1" applyBorder="1" applyAlignment="1">
      <alignment horizontal="center" vertical="center" wrapText="1"/>
    </xf>
    <xf numFmtId="0" fontId="29" fillId="11" borderId="35" xfId="0" applyFont="1" applyFill="1" applyBorder="1" applyAlignment="1">
      <alignment horizontal="center" vertical="center" wrapText="1"/>
    </xf>
    <xf numFmtId="0" fontId="29" fillId="11" borderId="36" xfId="0" applyFont="1" applyFill="1" applyBorder="1" applyAlignment="1">
      <alignment horizontal="center" vertical="center" wrapText="1"/>
    </xf>
    <xf numFmtId="0" fontId="29" fillId="11" borderId="37" xfId="0" applyFont="1" applyFill="1" applyBorder="1" applyAlignment="1">
      <alignment horizontal="center" vertical="center" wrapText="1"/>
    </xf>
    <xf numFmtId="0" fontId="29" fillId="11" borderId="28" xfId="0" applyFont="1" applyFill="1" applyBorder="1" applyAlignment="1">
      <alignment horizontal="center" vertical="center" wrapText="1"/>
    </xf>
    <xf numFmtId="0" fontId="29" fillId="11" borderId="30" xfId="0" applyFont="1" applyFill="1" applyBorder="1" applyAlignment="1">
      <alignment horizontal="center" vertical="center" wrapText="1"/>
    </xf>
    <xf numFmtId="0" fontId="29" fillId="11" borderId="5" xfId="0" applyFont="1" applyFill="1" applyBorder="1" applyAlignment="1">
      <alignment horizontal="center" vertical="center" wrapText="1"/>
    </xf>
    <xf numFmtId="0" fontId="29" fillId="11" borderId="6" xfId="0" applyFont="1" applyFill="1" applyBorder="1" applyAlignment="1">
      <alignment horizontal="center" vertical="center" wrapText="1"/>
    </xf>
    <xf numFmtId="0" fontId="9" fillId="2" borderId="9" xfId="0" applyFont="1" applyFill="1" applyBorder="1" applyAlignment="1">
      <alignment horizontal="center" vertical="center"/>
    </xf>
    <xf numFmtId="0" fontId="3" fillId="2" borderId="9" xfId="0" applyFont="1" applyFill="1" applyBorder="1" applyAlignment="1">
      <alignment horizontal="center" vertical="center" wrapText="1"/>
    </xf>
    <xf numFmtId="0" fontId="8" fillId="2" borderId="7" xfId="0" applyFont="1" applyFill="1" applyBorder="1" applyAlignment="1">
      <alignment horizontal="center" vertical="center" wrapText="1"/>
    </xf>
    <xf numFmtId="165" fontId="18" fillId="2" borderId="2" xfId="0" applyNumberFormat="1" applyFont="1" applyFill="1" applyBorder="1" applyAlignment="1">
      <alignment horizontal="right" vertical="center" wrapText="1"/>
    </xf>
    <xf numFmtId="3" fontId="20" fillId="2" borderId="4" xfId="0" applyNumberFormat="1" applyFont="1" applyFill="1" applyBorder="1" applyAlignment="1">
      <alignment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8" fontId="4" fillId="2" borderId="2" xfId="0" applyNumberFormat="1" applyFont="1" applyFill="1" applyBorder="1" applyAlignment="1">
      <alignment horizontal="center" vertical="center"/>
    </xf>
    <xf numFmtId="3" fontId="4" fillId="2" borderId="7" xfId="0" applyNumberFormat="1" applyFont="1" applyFill="1" applyBorder="1" applyAlignment="1">
      <alignment horizontal="center" vertical="center"/>
    </xf>
    <xf numFmtId="165" fontId="18" fillId="2" borderId="2" xfId="0" applyNumberFormat="1" applyFont="1" applyFill="1" applyBorder="1" applyAlignment="1">
      <alignment vertical="center" wrapText="1"/>
    </xf>
    <xf numFmtId="167" fontId="6" fillId="2" borderId="4" xfId="0" applyNumberFormat="1" applyFont="1" applyFill="1" applyBorder="1" applyAlignment="1">
      <alignment vertical="center" wrapText="1"/>
    </xf>
    <xf numFmtId="169" fontId="18" fillId="2" borderId="8" xfId="0" applyNumberFormat="1" applyFont="1" applyFill="1" applyBorder="1" applyAlignment="1">
      <alignment horizontal="right" vertical="center"/>
    </xf>
    <xf numFmtId="0" fontId="18" fillId="2" borderId="9" xfId="0" applyFont="1" applyFill="1" applyBorder="1" applyAlignment="1">
      <alignment horizontal="center" vertical="center"/>
    </xf>
    <xf numFmtId="0" fontId="17" fillId="2" borderId="3" xfId="0" applyFont="1" applyFill="1" applyBorder="1" applyAlignment="1">
      <alignment horizontal="center" vertical="center" wrapText="1"/>
    </xf>
    <xf numFmtId="0" fontId="9" fillId="2" borderId="15" xfId="0" applyFont="1" applyFill="1" applyBorder="1" applyAlignment="1">
      <alignment horizontal="center" vertical="center"/>
    </xf>
    <xf numFmtId="0" fontId="20" fillId="2" borderId="3" xfId="0" applyFont="1" applyFill="1" applyBorder="1" applyAlignment="1">
      <alignment horizontal="center" vertical="center" wrapText="1"/>
    </xf>
    <xf numFmtId="164" fontId="6" fillId="22" borderId="3" xfId="0" applyNumberFormat="1" applyFont="1" applyFill="1" applyBorder="1" applyAlignment="1">
      <alignment horizontal="center" vertical="center" wrapText="1"/>
    </xf>
    <xf numFmtId="0" fontId="20" fillId="19" borderId="3" xfId="0" applyFont="1" applyFill="1" applyBorder="1" applyAlignment="1">
      <alignment horizontal="center" vertical="center" wrapText="1"/>
    </xf>
    <xf numFmtId="0" fontId="9" fillId="25" borderId="9" xfId="0" applyFont="1" applyFill="1" applyBorder="1" applyAlignment="1">
      <alignment horizontal="center" vertical="center"/>
    </xf>
    <xf numFmtId="0" fontId="17" fillId="25" borderId="3" xfId="0" applyFont="1" applyFill="1" applyBorder="1" applyAlignment="1">
      <alignment horizontal="center" vertical="center" wrapText="1"/>
    </xf>
    <xf numFmtId="0" fontId="3" fillId="25" borderId="9" xfId="0" applyFont="1" applyFill="1" applyBorder="1" applyAlignment="1">
      <alignment horizontal="center" vertical="center" wrapText="1"/>
    </xf>
    <xf numFmtId="0" fontId="8" fillId="25" borderId="7" xfId="0" applyFont="1" applyFill="1" applyBorder="1" applyAlignment="1">
      <alignment horizontal="center" vertical="center" wrapText="1"/>
    </xf>
    <xf numFmtId="165" fontId="18" fillId="25" borderId="2" xfId="0" applyNumberFormat="1" applyFont="1" applyFill="1" applyBorder="1" applyAlignment="1">
      <alignment horizontal="right" vertical="center" wrapText="1"/>
    </xf>
    <xf numFmtId="3" fontId="20"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2" xfId="0" applyNumberFormat="1" applyFont="1" applyFill="1" applyBorder="1" applyAlignment="1">
      <alignment horizontal="center" vertical="center"/>
    </xf>
    <xf numFmtId="3" fontId="4" fillId="25" borderId="7" xfId="0" applyNumberFormat="1" applyFont="1" applyFill="1" applyBorder="1" applyAlignment="1">
      <alignment horizontal="center" vertical="center"/>
    </xf>
    <xf numFmtId="165" fontId="18" fillId="25" borderId="2" xfId="0" applyNumberFormat="1" applyFont="1" applyFill="1" applyBorder="1" applyAlignment="1">
      <alignment vertical="center" wrapText="1"/>
    </xf>
    <xf numFmtId="167" fontId="6" fillId="25" borderId="4" xfId="0" applyNumberFormat="1" applyFont="1" applyFill="1" applyBorder="1" applyAlignment="1">
      <alignment vertical="center" wrapText="1"/>
    </xf>
    <xf numFmtId="169" fontId="18" fillId="25" borderId="8" xfId="0" applyNumberFormat="1" applyFont="1" applyFill="1" applyBorder="1" applyAlignment="1">
      <alignment horizontal="right" vertical="center"/>
    </xf>
    <xf numFmtId="0" fontId="18" fillId="25" borderId="9" xfId="0" applyFont="1" applyFill="1" applyBorder="1" applyAlignment="1">
      <alignment horizontal="center" vertical="center"/>
    </xf>
    <xf numFmtId="0" fontId="9" fillId="25" borderId="15" xfId="0" applyFont="1" applyFill="1" applyBorder="1" applyAlignment="1">
      <alignment horizontal="center" vertical="center"/>
    </xf>
    <xf numFmtId="0" fontId="5" fillId="25" borderId="3" xfId="0" applyFont="1" applyFill="1" applyBorder="1" applyAlignment="1">
      <alignment horizontal="center" vertical="center" wrapText="1"/>
    </xf>
    <xf numFmtId="0" fontId="20" fillId="25" borderId="3" xfId="0" applyFont="1" applyFill="1" applyBorder="1" applyAlignment="1">
      <alignment horizontal="center" vertical="center"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FFF33"/>
      <color rgb="FFFFFF09"/>
      <color rgb="FFFFFF3F"/>
      <color rgb="FFFFFF75"/>
      <color rgb="FF87C7D9"/>
      <color rgb="FF9CD1E0"/>
      <color rgb="FFFFFF21"/>
      <color rgb="FFFFFF5B"/>
      <color rgb="FFFFFF89"/>
      <color rgb="FFFFFF4F"/>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203200</xdr:colOff>
      <xdr:row>38</xdr:row>
      <xdr:rowOff>219075</xdr:rowOff>
    </xdr:from>
    <xdr:to>
      <xdr:col>7</xdr:col>
      <xdr:colOff>898525</xdr:colOff>
      <xdr:row>38</xdr:row>
      <xdr:rowOff>219075</xdr:rowOff>
    </xdr:to>
    <xdr:sp macro="" textlink="">
      <xdr:nvSpPr>
        <xdr:cNvPr id="9" name="Line 49"/>
        <xdr:cNvSpPr>
          <a:spLocks noChangeShapeType="1"/>
        </xdr:cNvSpPr>
      </xdr:nvSpPr>
      <xdr:spPr bwMode="auto">
        <a:xfrm>
          <a:off x="7975600" y="158908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43</xdr:row>
      <xdr:rowOff>244475</xdr:rowOff>
    </xdr:from>
    <xdr:to>
      <xdr:col>7</xdr:col>
      <xdr:colOff>949325</xdr:colOff>
      <xdr:row>43</xdr:row>
      <xdr:rowOff>244475</xdr:rowOff>
    </xdr:to>
    <xdr:sp macro="" textlink="">
      <xdr:nvSpPr>
        <xdr:cNvPr id="10" name="Line 49"/>
        <xdr:cNvSpPr>
          <a:spLocks noChangeShapeType="1"/>
        </xdr:cNvSpPr>
      </xdr:nvSpPr>
      <xdr:spPr bwMode="auto">
        <a:xfrm>
          <a:off x="8026400" y="181514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304800</xdr:colOff>
      <xdr:row>37</xdr:row>
      <xdr:rowOff>228600</xdr:rowOff>
    </xdr:from>
    <xdr:to>
      <xdr:col>7</xdr:col>
      <xdr:colOff>1000125</xdr:colOff>
      <xdr:row>37</xdr:row>
      <xdr:rowOff>228600</xdr:rowOff>
    </xdr:to>
    <xdr:sp macro="" textlink="">
      <xdr:nvSpPr>
        <xdr:cNvPr id="12" name="Line 49"/>
        <xdr:cNvSpPr>
          <a:spLocks noChangeShapeType="1"/>
        </xdr:cNvSpPr>
      </xdr:nvSpPr>
      <xdr:spPr bwMode="auto">
        <a:xfrm>
          <a:off x="7975600" y="1678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35</xdr:row>
      <xdr:rowOff>228600</xdr:rowOff>
    </xdr:from>
    <xdr:to>
      <xdr:col>7</xdr:col>
      <xdr:colOff>962025</xdr:colOff>
      <xdr:row>35</xdr:row>
      <xdr:rowOff>228600</xdr:rowOff>
    </xdr:to>
    <xdr:sp macro="" textlink="">
      <xdr:nvSpPr>
        <xdr:cNvPr id="13" name="Line 49"/>
        <xdr:cNvSpPr>
          <a:spLocks noChangeShapeType="1"/>
        </xdr:cNvSpPr>
      </xdr:nvSpPr>
      <xdr:spPr bwMode="auto">
        <a:xfrm>
          <a:off x="7937500" y="1590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36</xdr:row>
      <xdr:rowOff>228600</xdr:rowOff>
    </xdr:from>
    <xdr:to>
      <xdr:col>7</xdr:col>
      <xdr:colOff>885825</xdr:colOff>
      <xdr:row>36</xdr:row>
      <xdr:rowOff>228600</xdr:rowOff>
    </xdr:to>
    <xdr:sp macro="" textlink="">
      <xdr:nvSpPr>
        <xdr:cNvPr id="15" name="Line 49"/>
        <xdr:cNvSpPr>
          <a:spLocks noChangeShapeType="1"/>
        </xdr:cNvSpPr>
      </xdr:nvSpPr>
      <xdr:spPr bwMode="auto">
        <a:xfrm>
          <a:off x="7861300" y="1634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40</xdr:row>
      <xdr:rowOff>254000</xdr:rowOff>
    </xdr:from>
    <xdr:to>
      <xdr:col>7</xdr:col>
      <xdr:colOff>911225</xdr:colOff>
      <xdr:row>40</xdr:row>
      <xdr:rowOff>254000</xdr:rowOff>
    </xdr:to>
    <xdr:sp macro="" textlink="">
      <xdr:nvSpPr>
        <xdr:cNvPr id="16" name="Line 49"/>
        <xdr:cNvSpPr>
          <a:spLocks noChangeShapeType="1"/>
        </xdr:cNvSpPr>
      </xdr:nvSpPr>
      <xdr:spPr bwMode="auto">
        <a:xfrm>
          <a:off x="7886700" y="18148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17</xdr:row>
      <xdr:rowOff>215900</xdr:rowOff>
    </xdr:from>
    <xdr:to>
      <xdr:col>7</xdr:col>
      <xdr:colOff>911225</xdr:colOff>
      <xdr:row>17</xdr:row>
      <xdr:rowOff>215900</xdr:rowOff>
    </xdr:to>
    <xdr:sp macro="" textlink="">
      <xdr:nvSpPr>
        <xdr:cNvPr id="17" name="Line 49"/>
        <xdr:cNvSpPr>
          <a:spLocks noChangeShapeType="1"/>
        </xdr:cNvSpPr>
      </xdr:nvSpPr>
      <xdr:spPr bwMode="auto">
        <a:xfrm>
          <a:off x="79883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42</xdr:row>
      <xdr:rowOff>254000</xdr:rowOff>
    </xdr:from>
    <xdr:to>
      <xdr:col>7</xdr:col>
      <xdr:colOff>923925</xdr:colOff>
      <xdr:row>42</xdr:row>
      <xdr:rowOff>254000</xdr:rowOff>
    </xdr:to>
    <xdr:sp macro="" textlink="">
      <xdr:nvSpPr>
        <xdr:cNvPr id="19" name="Line 49"/>
        <xdr:cNvSpPr>
          <a:spLocks noChangeShapeType="1"/>
        </xdr:cNvSpPr>
      </xdr:nvSpPr>
      <xdr:spPr bwMode="auto">
        <a:xfrm>
          <a:off x="7899400" y="19037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44</xdr:row>
      <xdr:rowOff>228600</xdr:rowOff>
    </xdr:from>
    <xdr:to>
      <xdr:col>7</xdr:col>
      <xdr:colOff>962025</xdr:colOff>
      <xdr:row>44</xdr:row>
      <xdr:rowOff>228600</xdr:rowOff>
    </xdr:to>
    <xdr:sp macro="" textlink="">
      <xdr:nvSpPr>
        <xdr:cNvPr id="20" name="Line 49"/>
        <xdr:cNvSpPr>
          <a:spLocks noChangeShapeType="1"/>
        </xdr:cNvSpPr>
      </xdr:nvSpPr>
      <xdr:spPr bwMode="auto">
        <a:xfrm>
          <a:off x="7937500" y="1990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41</xdr:row>
      <xdr:rowOff>254000</xdr:rowOff>
    </xdr:from>
    <xdr:to>
      <xdr:col>7</xdr:col>
      <xdr:colOff>936625</xdr:colOff>
      <xdr:row>41</xdr:row>
      <xdr:rowOff>254000</xdr:rowOff>
    </xdr:to>
    <xdr:sp macro="" textlink="">
      <xdr:nvSpPr>
        <xdr:cNvPr id="21" name="Line 49"/>
        <xdr:cNvSpPr>
          <a:spLocks noChangeShapeType="1"/>
        </xdr:cNvSpPr>
      </xdr:nvSpPr>
      <xdr:spPr bwMode="auto">
        <a:xfrm>
          <a:off x="7912100" y="18592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28</xdr:row>
      <xdr:rowOff>228600</xdr:rowOff>
    </xdr:from>
    <xdr:to>
      <xdr:col>7</xdr:col>
      <xdr:colOff>949325</xdr:colOff>
      <xdr:row>28</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23</xdr:row>
      <xdr:rowOff>215900</xdr:rowOff>
    </xdr:from>
    <xdr:to>
      <xdr:col>7</xdr:col>
      <xdr:colOff>974725</xdr:colOff>
      <xdr:row>23</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26</xdr:row>
      <xdr:rowOff>215900</xdr:rowOff>
    </xdr:from>
    <xdr:to>
      <xdr:col>7</xdr:col>
      <xdr:colOff>923925</xdr:colOff>
      <xdr:row>26</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11</xdr:row>
      <xdr:rowOff>215900</xdr:rowOff>
    </xdr:from>
    <xdr:to>
      <xdr:col>7</xdr:col>
      <xdr:colOff>974725</xdr:colOff>
      <xdr:row>11</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24</xdr:row>
      <xdr:rowOff>228600</xdr:rowOff>
    </xdr:from>
    <xdr:to>
      <xdr:col>7</xdr:col>
      <xdr:colOff>936625</xdr:colOff>
      <xdr:row>24</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22</xdr:row>
      <xdr:rowOff>228600</xdr:rowOff>
    </xdr:from>
    <xdr:to>
      <xdr:col>7</xdr:col>
      <xdr:colOff>911225</xdr:colOff>
      <xdr:row>22</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10</xdr:row>
      <xdr:rowOff>215900</xdr:rowOff>
    </xdr:from>
    <xdr:to>
      <xdr:col>7</xdr:col>
      <xdr:colOff>936625</xdr:colOff>
      <xdr:row>10</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21</xdr:row>
      <xdr:rowOff>228600</xdr:rowOff>
    </xdr:from>
    <xdr:to>
      <xdr:col>7</xdr:col>
      <xdr:colOff>898525</xdr:colOff>
      <xdr:row>21</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20</xdr:row>
      <xdr:rowOff>215900</xdr:rowOff>
    </xdr:from>
    <xdr:to>
      <xdr:col>7</xdr:col>
      <xdr:colOff>923925</xdr:colOff>
      <xdr:row>20</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19</xdr:row>
      <xdr:rowOff>215900</xdr:rowOff>
    </xdr:from>
    <xdr:to>
      <xdr:col>7</xdr:col>
      <xdr:colOff>923925</xdr:colOff>
      <xdr:row>19</xdr:row>
      <xdr:rowOff>215900</xdr:rowOff>
    </xdr:to>
    <xdr:sp macro="" textlink="">
      <xdr:nvSpPr>
        <xdr:cNvPr id="31" name="Line 49"/>
        <xdr:cNvSpPr>
          <a:spLocks noChangeShapeType="1"/>
        </xdr:cNvSpPr>
      </xdr:nvSpPr>
      <xdr:spPr bwMode="auto">
        <a:xfrm>
          <a:off x="78994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18</xdr:row>
      <xdr:rowOff>215900</xdr:rowOff>
    </xdr:from>
    <xdr:to>
      <xdr:col>7</xdr:col>
      <xdr:colOff>898525</xdr:colOff>
      <xdr:row>18</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33</xdr:row>
      <xdr:rowOff>228600</xdr:rowOff>
    </xdr:from>
    <xdr:to>
      <xdr:col>7</xdr:col>
      <xdr:colOff>898525</xdr:colOff>
      <xdr:row>33</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8</xdr:row>
      <xdr:rowOff>215900</xdr:rowOff>
    </xdr:from>
    <xdr:to>
      <xdr:col>7</xdr:col>
      <xdr:colOff>949325</xdr:colOff>
      <xdr:row>8</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7</xdr:row>
      <xdr:rowOff>215900</xdr:rowOff>
    </xdr:from>
    <xdr:to>
      <xdr:col>7</xdr:col>
      <xdr:colOff>898525</xdr:colOff>
      <xdr:row>7</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6</xdr:row>
      <xdr:rowOff>228600</xdr:rowOff>
    </xdr:from>
    <xdr:to>
      <xdr:col>7</xdr:col>
      <xdr:colOff>923925</xdr:colOff>
      <xdr:row>6</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39</xdr:row>
      <xdr:rowOff>254000</xdr:rowOff>
    </xdr:from>
    <xdr:to>
      <xdr:col>7</xdr:col>
      <xdr:colOff>911225</xdr:colOff>
      <xdr:row>39</xdr:row>
      <xdr:rowOff>254000</xdr:rowOff>
    </xdr:to>
    <xdr:sp macro="" textlink="">
      <xdr:nvSpPr>
        <xdr:cNvPr id="42" name="Line 49"/>
        <xdr:cNvSpPr>
          <a:spLocks noChangeShapeType="1"/>
        </xdr:cNvSpPr>
      </xdr:nvSpPr>
      <xdr:spPr bwMode="auto">
        <a:xfrm>
          <a:off x="7886700" y="17703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31</xdr:row>
      <xdr:rowOff>228600</xdr:rowOff>
    </xdr:from>
    <xdr:to>
      <xdr:col>7</xdr:col>
      <xdr:colOff>962025</xdr:colOff>
      <xdr:row>31</xdr:row>
      <xdr:rowOff>228600</xdr:rowOff>
    </xdr:to>
    <xdr:sp macro="" textlink="">
      <xdr:nvSpPr>
        <xdr:cNvPr id="44" name="Line 49"/>
        <xdr:cNvSpPr>
          <a:spLocks noChangeShapeType="1"/>
        </xdr:cNvSpPr>
      </xdr:nvSpPr>
      <xdr:spPr bwMode="auto">
        <a:xfrm>
          <a:off x="8039100" y="10566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139700</xdr:colOff>
      <xdr:row>16</xdr:row>
      <xdr:rowOff>228600</xdr:rowOff>
    </xdr:from>
    <xdr:to>
      <xdr:col>7</xdr:col>
      <xdr:colOff>835025</xdr:colOff>
      <xdr:row>16</xdr:row>
      <xdr:rowOff>228600</xdr:rowOff>
    </xdr:to>
    <xdr:sp macro="" textlink="">
      <xdr:nvSpPr>
        <xdr:cNvPr id="49" name="Line 49"/>
        <xdr:cNvSpPr>
          <a:spLocks noChangeShapeType="1"/>
        </xdr:cNvSpPr>
      </xdr:nvSpPr>
      <xdr:spPr bwMode="auto">
        <a:xfrm>
          <a:off x="7912100" y="1101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177800</xdr:colOff>
      <xdr:row>9</xdr:row>
      <xdr:rowOff>215900</xdr:rowOff>
    </xdr:from>
    <xdr:to>
      <xdr:col>7</xdr:col>
      <xdr:colOff>873125</xdr:colOff>
      <xdr:row>9</xdr:row>
      <xdr:rowOff>215900</xdr:rowOff>
    </xdr:to>
    <xdr:sp macro="" textlink="">
      <xdr:nvSpPr>
        <xdr:cNvPr id="50" name="Line 49"/>
        <xdr:cNvSpPr>
          <a:spLocks noChangeShapeType="1"/>
        </xdr:cNvSpPr>
      </xdr:nvSpPr>
      <xdr:spPr bwMode="auto">
        <a:xfrm>
          <a:off x="7950200" y="9664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27</xdr:row>
      <xdr:rowOff>215900</xdr:rowOff>
    </xdr:from>
    <xdr:to>
      <xdr:col>7</xdr:col>
      <xdr:colOff>898525</xdr:colOff>
      <xdr:row>27</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25</xdr:row>
      <xdr:rowOff>215900</xdr:rowOff>
    </xdr:from>
    <xdr:to>
      <xdr:col>7</xdr:col>
      <xdr:colOff>974725</xdr:colOff>
      <xdr:row>25</xdr:row>
      <xdr:rowOff>215900</xdr:rowOff>
    </xdr:to>
    <xdr:sp macro="" textlink="">
      <xdr:nvSpPr>
        <xdr:cNvPr id="52" name="Line 49"/>
        <xdr:cNvSpPr>
          <a:spLocks noChangeShapeType="1"/>
        </xdr:cNvSpPr>
      </xdr:nvSpPr>
      <xdr:spPr bwMode="auto">
        <a:xfrm>
          <a:off x="8051800" y="1323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32</xdr:row>
      <xdr:rowOff>228600</xdr:rowOff>
    </xdr:from>
    <xdr:to>
      <xdr:col>7</xdr:col>
      <xdr:colOff>860425</xdr:colOff>
      <xdr:row>32</xdr:row>
      <xdr:rowOff>228600</xdr:rowOff>
    </xdr:to>
    <xdr:sp macro="" textlink="">
      <xdr:nvSpPr>
        <xdr:cNvPr id="53" name="Line 49"/>
        <xdr:cNvSpPr>
          <a:spLocks noChangeShapeType="1"/>
        </xdr:cNvSpPr>
      </xdr:nvSpPr>
      <xdr:spPr bwMode="auto">
        <a:xfrm>
          <a:off x="7937500" y="13690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13</xdr:row>
      <xdr:rowOff>215900</xdr:rowOff>
    </xdr:from>
    <xdr:to>
      <xdr:col>7</xdr:col>
      <xdr:colOff>936625</xdr:colOff>
      <xdr:row>13</xdr:row>
      <xdr:rowOff>215900</xdr:rowOff>
    </xdr:to>
    <xdr:sp macro="" textlink="">
      <xdr:nvSpPr>
        <xdr:cNvPr id="54" name="Line 49"/>
        <xdr:cNvSpPr>
          <a:spLocks noChangeShapeType="1"/>
        </xdr:cNvSpPr>
      </xdr:nvSpPr>
      <xdr:spPr bwMode="auto">
        <a:xfrm>
          <a:off x="80137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34</xdr:row>
      <xdr:rowOff>228600</xdr:rowOff>
    </xdr:from>
    <xdr:to>
      <xdr:col>7</xdr:col>
      <xdr:colOff>885825</xdr:colOff>
      <xdr:row>34</xdr:row>
      <xdr:rowOff>228600</xdr:rowOff>
    </xdr:to>
    <xdr:sp macro="" textlink="">
      <xdr:nvSpPr>
        <xdr:cNvPr id="46" name="Line 49"/>
        <xdr:cNvSpPr>
          <a:spLocks noChangeShapeType="1"/>
        </xdr:cNvSpPr>
      </xdr:nvSpPr>
      <xdr:spPr bwMode="auto">
        <a:xfrm>
          <a:off x="79629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30</xdr:row>
      <xdr:rowOff>228600</xdr:rowOff>
    </xdr:from>
    <xdr:to>
      <xdr:col>7</xdr:col>
      <xdr:colOff>860425</xdr:colOff>
      <xdr:row>30</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15</xdr:row>
      <xdr:rowOff>228600</xdr:rowOff>
    </xdr:from>
    <xdr:to>
      <xdr:col>7</xdr:col>
      <xdr:colOff>923925</xdr:colOff>
      <xdr:row>15</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14</xdr:row>
      <xdr:rowOff>215900</xdr:rowOff>
    </xdr:from>
    <xdr:to>
      <xdr:col>7</xdr:col>
      <xdr:colOff>898525</xdr:colOff>
      <xdr:row>14</xdr:row>
      <xdr:rowOff>215900</xdr:rowOff>
    </xdr:to>
    <xdr:sp macro="" textlink="">
      <xdr:nvSpPr>
        <xdr:cNvPr id="55" name="Line 49"/>
        <xdr:cNvSpPr>
          <a:spLocks noChangeShapeType="1"/>
        </xdr:cNvSpPr>
      </xdr:nvSpPr>
      <xdr:spPr bwMode="auto">
        <a:xfrm>
          <a:off x="7975600" y="1055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66"/>
  <sheetViews>
    <sheetView tabSelected="1" topLeftCell="A31" zoomScale="75" zoomScaleNormal="75" workbookViewId="0">
      <selection activeCell="S25" sqref="S25"/>
    </sheetView>
  </sheetViews>
  <sheetFormatPr defaultRowHeight="12.75"/>
  <cols>
    <col min="1" max="1" width="5.85546875" style="4" bestFit="1" customWidth="1"/>
    <col min="2" max="2" width="34.7109375" style="4" customWidth="1"/>
    <col min="3" max="3" width="25.85546875" style="4" customWidth="1"/>
    <col min="4" max="4" width="12.7109375" style="4" customWidth="1"/>
    <col min="5" max="5" width="16" style="5" bestFit="1" customWidth="1"/>
    <col min="6" max="6" width="9.140625" style="6" bestFit="1" customWidth="1"/>
    <col min="7" max="7" width="10.7109375" style="4" customWidth="1"/>
    <col min="8" max="8" width="18" style="4" bestFit="1" customWidth="1"/>
    <col min="9" max="9" width="14.42578125" style="7" bestFit="1" customWidth="1"/>
    <col min="10" max="10" width="10.7109375" style="8" customWidth="1"/>
    <col min="11" max="11" width="13" style="7" bestFit="1" customWidth="1"/>
    <col min="12" max="12" width="8.42578125" style="7" customWidth="1"/>
    <col min="13" max="14" width="10.7109375" style="4" customWidth="1"/>
    <col min="15" max="15" width="1.140625" style="4" customWidth="1"/>
    <col min="16" max="16384" width="9.140625" style="4"/>
  </cols>
  <sheetData>
    <row r="1" spans="1:14" s="1" customFormat="1" ht="34.5" customHeight="1">
      <c r="A1" s="323" t="s">
        <v>49</v>
      </c>
      <c r="B1" s="324"/>
      <c r="C1" s="324"/>
      <c r="D1" s="324"/>
      <c r="E1" s="324"/>
      <c r="F1" s="324"/>
      <c r="G1" s="324"/>
      <c r="H1" s="324"/>
      <c r="I1" s="324"/>
      <c r="J1" s="324"/>
      <c r="K1" s="324"/>
      <c r="L1" s="324"/>
      <c r="M1" s="324"/>
      <c r="N1" s="325"/>
    </row>
    <row r="2" spans="1:14" s="1" customFormat="1" ht="24" customHeight="1" thickBot="1">
      <c r="A2" s="326" t="s">
        <v>126</v>
      </c>
      <c r="B2" s="327"/>
      <c r="C2" s="327"/>
      <c r="D2" s="327"/>
      <c r="E2" s="327"/>
      <c r="F2" s="327"/>
      <c r="G2" s="327"/>
      <c r="H2" s="327"/>
      <c r="I2" s="327"/>
      <c r="J2" s="327"/>
      <c r="K2" s="327"/>
      <c r="L2" s="327"/>
      <c r="M2" s="327"/>
      <c r="N2" s="328"/>
    </row>
    <row r="3" spans="1:14" s="2" customFormat="1" ht="35.25" customHeight="1">
      <c r="A3" s="348" t="s">
        <v>55</v>
      </c>
      <c r="B3" s="346" t="s">
        <v>9</v>
      </c>
      <c r="C3" s="329" t="s">
        <v>15</v>
      </c>
      <c r="D3" s="331" t="s">
        <v>13</v>
      </c>
      <c r="E3" s="333" t="s">
        <v>127</v>
      </c>
      <c r="F3" s="334"/>
      <c r="G3" s="336" t="s">
        <v>53</v>
      </c>
      <c r="H3" s="338" t="s">
        <v>128</v>
      </c>
      <c r="I3" s="339"/>
      <c r="J3" s="342" t="s">
        <v>54</v>
      </c>
      <c r="K3" s="344" t="s">
        <v>89</v>
      </c>
      <c r="L3" s="344"/>
      <c r="M3" s="333" t="s">
        <v>129</v>
      </c>
      <c r="N3" s="350"/>
    </row>
    <row r="4" spans="1:14" s="2" customFormat="1" ht="54.75" customHeight="1" thickBot="1">
      <c r="A4" s="349"/>
      <c r="B4" s="347"/>
      <c r="C4" s="330"/>
      <c r="D4" s="332"/>
      <c r="E4" s="335"/>
      <c r="F4" s="335"/>
      <c r="G4" s="337"/>
      <c r="H4" s="340"/>
      <c r="I4" s="341"/>
      <c r="J4" s="343"/>
      <c r="K4" s="345"/>
      <c r="L4" s="345"/>
      <c r="M4" s="10" t="s">
        <v>79</v>
      </c>
      <c r="N4" s="9" t="s">
        <v>81</v>
      </c>
    </row>
    <row r="5" spans="1:14" s="2" customFormat="1" ht="35.1" customHeight="1">
      <c r="A5" s="92">
        <v>1</v>
      </c>
      <c r="B5" s="172" t="s">
        <v>59</v>
      </c>
      <c r="C5" s="173" t="s">
        <v>17</v>
      </c>
      <c r="D5" s="174" t="s">
        <v>8</v>
      </c>
      <c r="E5" s="175">
        <v>1.5110939999999999</v>
      </c>
      <c r="F5" s="176" t="s">
        <v>11</v>
      </c>
      <c r="G5" s="177">
        <v>0.93</v>
      </c>
      <c r="H5" s="178" t="s">
        <v>84</v>
      </c>
      <c r="I5" s="179">
        <f>(E5*1000)/(8250*0.93)</f>
        <v>0.19694936461388074</v>
      </c>
      <c r="J5" s="180">
        <f t="shared" ref="J5:J45" si="0">+(I5/$I$5)*100</f>
        <v>100</v>
      </c>
      <c r="K5" s="181">
        <v>1.2746519999999999</v>
      </c>
      <c r="L5" s="182" t="s">
        <v>18</v>
      </c>
      <c r="M5" s="183">
        <f t="shared" ref="M5" si="1">+(E5/K5)-1</f>
        <v>0.1854953351973716</v>
      </c>
      <c r="N5" s="254">
        <v>3</v>
      </c>
    </row>
    <row r="6" spans="1:14" s="2" customFormat="1" ht="35.1" customHeight="1">
      <c r="A6" s="92">
        <v>2</v>
      </c>
      <c r="B6" s="104" t="s">
        <v>62</v>
      </c>
      <c r="C6" s="94" t="s">
        <v>50</v>
      </c>
      <c r="D6" s="95" t="s">
        <v>8</v>
      </c>
      <c r="E6" s="96">
        <v>1.611275</v>
      </c>
      <c r="F6" s="97" t="s">
        <v>11</v>
      </c>
      <c r="G6" s="98">
        <v>0.93</v>
      </c>
      <c r="H6" s="99" t="s">
        <v>120</v>
      </c>
      <c r="I6" s="179">
        <f t="shared" ref="I6:I27" si="2">(E6*1000)/(8250*0.93)</f>
        <v>0.21000651678071033</v>
      </c>
      <c r="J6" s="101">
        <f t="shared" si="0"/>
        <v>106.62970007160375</v>
      </c>
      <c r="K6" s="127">
        <v>1.3588769999999999</v>
      </c>
      <c r="L6" s="102" t="s">
        <v>18</v>
      </c>
      <c r="M6" s="103">
        <f t="shared" ref="M6:M20" si="3">+(E6/K6)-1</f>
        <v>0.18574013689244873</v>
      </c>
      <c r="N6" s="255">
        <v>4</v>
      </c>
    </row>
    <row r="7" spans="1:14" s="2" customFormat="1" ht="35.1" customHeight="1">
      <c r="A7" s="105">
        <v>3</v>
      </c>
      <c r="B7" s="93" t="s">
        <v>64</v>
      </c>
      <c r="C7" s="94" t="s">
        <v>22</v>
      </c>
      <c r="D7" s="95" t="s">
        <v>8</v>
      </c>
      <c r="E7" s="96">
        <v>1.6747179999999999</v>
      </c>
      <c r="F7" s="97" t="s">
        <v>11</v>
      </c>
      <c r="G7" s="98">
        <v>0.93</v>
      </c>
      <c r="H7" s="99" t="s">
        <v>111</v>
      </c>
      <c r="I7" s="100">
        <f t="shared" ref="I7:I20" si="4">(E7*1000)/(8250*0.93)</f>
        <v>0.21827539915281849</v>
      </c>
      <c r="J7" s="101">
        <f t="shared" si="0"/>
        <v>110.82818143676039</v>
      </c>
      <c r="K7" s="127">
        <v>1.4122140000000001</v>
      </c>
      <c r="L7" s="102" t="s">
        <v>18</v>
      </c>
      <c r="M7" s="103">
        <f t="shared" si="3"/>
        <v>0.18588117664886461</v>
      </c>
      <c r="N7" s="255">
        <v>4</v>
      </c>
    </row>
    <row r="8" spans="1:14" s="2" customFormat="1" ht="35.1" customHeight="1">
      <c r="A8" s="92">
        <v>4</v>
      </c>
      <c r="B8" s="104" t="s">
        <v>66</v>
      </c>
      <c r="C8" s="94" t="s">
        <v>50</v>
      </c>
      <c r="D8" s="95" t="s">
        <v>8</v>
      </c>
      <c r="E8" s="96">
        <v>1.716318</v>
      </c>
      <c r="F8" s="97" t="s">
        <v>11</v>
      </c>
      <c r="G8" s="98">
        <v>0.93</v>
      </c>
      <c r="H8" s="99" t="s">
        <v>121</v>
      </c>
      <c r="I8" s="100">
        <f t="shared" si="4"/>
        <v>0.22369736070381233</v>
      </c>
      <c r="J8" s="101">
        <f t="shared" si="0"/>
        <v>113.58115378659434</v>
      </c>
      <c r="K8" s="127">
        <v>1.4471860000000001</v>
      </c>
      <c r="L8" s="102" t="s">
        <v>18</v>
      </c>
      <c r="M8" s="103">
        <f t="shared" si="3"/>
        <v>0.18596918433428722</v>
      </c>
      <c r="N8" s="255">
        <v>4</v>
      </c>
    </row>
    <row r="9" spans="1:14" ht="35.25" customHeight="1">
      <c r="A9" s="184">
        <v>5</v>
      </c>
      <c r="B9" s="185" t="s">
        <v>67</v>
      </c>
      <c r="C9" s="186" t="s">
        <v>22</v>
      </c>
      <c r="D9" s="187" t="s">
        <v>8</v>
      </c>
      <c r="E9" s="188">
        <v>1.7517860000000001</v>
      </c>
      <c r="F9" s="189" t="s">
        <v>11</v>
      </c>
      <c r="G9" s="190">
        <v>0.93</v>
      </c>
      <c r="H9" s="191" t="s">
        <v>110</v>
      </c>
      <c r="I9" s="192">
        <f t="shared" si="4"/>
        <v>0.22832010426849136</v>
      </c>
      <c r="J9" s="193">
        <f t="shared" si="0"/>
        <v>115.9283274237076</v>
      </c>
      <c r="K9" s="194">
        <v>1.4770080000000001</v>
      </c>
      <c r="L9" s="195" t="s">
        <v>18</v>
      </c>
      <c r="M9" s="196">
        <f t="shared" si="3"/>
        <v>0.18603690704451159</v>
      </c>
      <c r="N9" s="252">
        <v>4</v>
      </c>
    </row>
    <row r="10" spans="1:14" s="2" customFormat="1" ht="35.1" customHeight="1">
      <c r="A10" s="197">
        <v>6</v>
      </c>
      <c r="B10" s="185" t="s">
        <v>64</v>
      </c>
      <c r="C10" s="186" t="s">
        <v>19</v>
      </c>
      <c r="D10" s="187" t="s">
        <v>8</v>
      </c>
      <c r="E10" s="188">
        <v>1.757207</v>
      </c>
      <c r="F10" s="189" t="s">
        <v>11</v>
      </c>
      <c r="G10" s="190">
        <v>0.93</v>
      </c>
      <c r="H10" s="191" t="s">
        <v>101</v>
      </c>
      <c r="I10" s="192">
        <f t="shared" si="4"/>
        <v>0.22902665363310523</v>
      </c>
      <c r="J10" s="193">
        <f t="shared" si="0"/>
        <v>116.28707413304534</v>
      </c>
      <c r="K10" s="194">
        <v>1.6668130000000001</v>
      </c>
      <c r="L10" s="195" t="s">
        <v>18</v>
      </c>
      <c r="M10" s="196">
        <f t="shared" si="3"/>
        <v>5.423163846214285E-2</v>
      </c>
      <c r="N10" s="252">
        <v>1</v>
      </c>
    </row>
    <row r="11" spans="1:14" s="2" customFormat="1" ht="35.1" customHeight="1">
      <c r="A11" s="198">
        <v>7</v>
      </c>
      <c r="B11" s="199" t="s">
        <v>60</v>
      </c>
      <c r="C11" s="200" t="s">
        <v>20</v>
      </c>
      <c r="D11" s="201" t="s">
        <v>8</v>
      </c>
      <c r="E11" s="202">
        <v>1.81839</v>
      </c>
      <c r="F11" s="203" t="s">
        <v>11</v>
      </c>
      <c r="G11" s="204">
        <v>0.93</v>
      </c>
      <c r="H11" s="205" t="s">
        <v>97</v>
      </c>
      <c r="I11" s="206">
        <f>(E11*1000)/(8250*0.93)</f>
        <v>0.23700097751710653</v>
      </c>
      <c r="J11" s="207">
        <f>+(I11/$I$5)*100</f>
        <v>120.33599498111963</v>
      </c>
      <c r="K11" s="208">
        <v>1.433119</v>
      </c>
      <c r="L11" s="209" t="s">
        <v>18</v>
      </c>
      <c r="M11" s="210">
        <f>+(E11/K11)-1</f>
        <v>0.26883392097934644</v>
      </c>
      <c r="N11" s="266">
        <v>18</v>
      </c>
    </row>
    <row r="12" spans="1:14" s="2" customFormat="1" ht="35.1" customHeight="1">
      <c r="A12" s="198">
        <v>8</v>
      </c>
      <c r="B12" s="199" t="s">
        <v>61</v>
      </c>
      <c r="C12" s="200" t="s">
        <v>20</v>
      </c>
      <c r="D12" s="201" t="s">
        <v>8</v>
      </c>
      <c r="E12" s="202">
        <v>1.848109</v>
      </c>
      <c r="F12" s="203" t="s">
        <v>11</v>
      </c>
      <c r="G12" s="204">
        <v>0.93</v>
      </c>
      <c r="H12" s="205" t="s">
        <v>96</v>
      </c>
      <c r="I12" s="206">
        <f>(E12*1000)/(8250*0.93)</f>
        <v>0.24087442163571196</v>
      </c>
      <c r="J12" s="207">
        <f>+(I12/$I$5)*100</f>
        <v>122.30271578075222</v>
      </c>
      <c r="K12" s="208">
        <v>1.458105</v>
      </c>
      <c r="L12" s="209" t="s">
        <v>18</v>
      </c>
      <c r="M12" s="210">
        <f>+(E12/K12)-1</f>
        <v>0.26747319294563843</v>
      </c>
      <c r="N12" s="266">
        <v>17</v>
      </c>
    </row>
    <row r="13" spans="1:14" ht="35.25" customHeight="1">
      <c r="A13" s="43">
        <v>9</v>
      </c>
      <c r="B13" s="44" t="s">
        <v>37</v>
      </c>
      <c r="C13" s="45" t="s">
        <v>47</v>
      </c>
      <c r="D13" s="46" t="s">
        <v>45</v>
      </c>
      <c r="E13" s="69">
        <v>0.74</v>
      </c>
      <c r="F13" s="47" t="s">
        <v>10</v>
      </c>
      <c r="G13" s="48">
        <v>0.65</v>
      </c>
      <c r="H13" s="49" t="s">
        <v>86</v>
      </c>
      <c r="I13" s="50">
        <f>(E13*1000)/(4724*0.65)</f>
        <v>0.2409952452289455</v>
      </c>
      <c r="J13" s="51">
        <f>+(I13/$I$5)*100</f>
        <v>122.36406332227408</v>
      </c>
      <c r="K13" s="130">
        <v>0.60409999999999997</v>
      </c>
      <c r="L13" s="52" t="s">
        <v>10</v>
      </c>
      <c r="M13" s="68">
        <f>+(E13/K13)-1</f>
        <v>0.22496275451084258</v>
      </c>
      <c r="N13" s="257">
        <v>8</v>
      </c>
    </row>
    <row r="14" spans="1:14" s="2" customFormat="1" ht="35.1" customHeight="1">
      <c r="A14" s="224">
        <v>10</v>
      </c>
      <c r="B14" s="225" t="s">
        <v>76</v>
      </c>
      <c r="C14" s="212" t="s">
        <v>21</v>
      </c>
      <c r="D14" s="213" t="s">
        <v>8</v>
      </c>
      <c r="E14" s="214">
        <v>1.8990130000000001</v>
      </c>
      <c r="F14" s="215" t="s">
        <v>11</v>
      </c>
      <c r="G14" s="216">
        <v>0.93</v>
      </c>
      <c r="H14" s="217" t="s">
        <v>92</v>
      </c>
      <c r="I14" s="218">
        <f>(E14*1000)/(8250*0.93)</f>
        <v>0.24750902574128383</v>
      </c>
      <c r="J14" s="219">
        <f>+(I14/$I$5)*100</f>
        <v>125.67140098498174</v>
      </c>
      <c r="K14" s="220">
        <v>1.486939</v>
      </c>
      <c r="L14" s="221" t="s">
        <v>18</v>
      </c>
      <c r="M14" s="222">
        <f>+(E14/K14)-1</f>
        <v>0.27712905505874819</v>
      </c>
      <c r="N14" s="263">
        <v>19</v>
      </c>
    </row>
    <row r="15" spans="1:14" ht="35.25" customHeight="1">
      <c r="A15" s="224">
        <v>11</v>
      </c>
      <c r="B15" s="223" t="s">
        <v>68</v>
      </c>
      <c r="C15" s="212" t="s">
        <v>21</v>
      </c>
      <c r="D15" s="213" t="s">
        <v>8</v>
      </c>
      <c r="E15" s="214">
        <v>1.9016759999999999</v>
      </c>
      <c r="F15" s="215" t="s">
        <v>11</v>
      </c>
      <c r="G15" s="216">
        <v>0.93</v>
      </c>
      <c r="H15" s="217" t="s">
        <v>91</v>
      </c>
      <c r="I15" s="218">
        <f>(E15*1000)/(8250*0.93)</f>
        <v>0.24785610948191591</v>
      </c>
      <c r="J15" s="219">
        <f>+(I15/$I$5)*100</f>
        <v>125.84763092170309</v>
      </c>
      <c r="K15" s="220">
        <v>1.544176</v>
      </c>
      <c r="L15" s="221" t="s">
        <v>18</v>
      </c>
      <c r="M15" s="222">
        <f>+(E15/K15)-1</f>
        <v>0.23151506045942938</v>
      </c>
      <c r="N15" s="263">
        <v>11</v>
      </c>
    </row>
    <row r="16" spans="1:14" s="2" customFormat="1" ht="35.1" customHeight="1">
      <c r="A16" s="211">
        <v>12</v>
      </c>
      <c r="B16" s="223" t="s">
        <v>67</v>
      </c>
      <c r="C16" s="212" t="s">
        <v>19</v>
      </c>
      <c r="D16" s="213" t="s">
        <v>8</v>
      </c>
      <c r="E16" s="214">
        <v>1.917108</v>
      </c>
      <c r="F16" s="215" t="s">
        <v>11</v>
      </c>
      <c r="G16" s="216">
        <v>0.93</v>
      </c>
      <c r="H16" s="217" t="s">
        <v>100</v>
      </c>
      <c r="I16" s="218">
        <f>(E16*1000)/(8250*0.93)</f>
        <v>0.24986744868035191</v>
      </c>
      <c r="J16" s="219">
        <f>+(I16/$I$5)*100</f>
        <v>126.86887777993957</v>
      </c>
      <c r="K16" s="220">
        <v>1.6668130000000001</v>
      </c>
      <c r="L16" s="221" t="s">
        <v>18</v>
      </c>
      <c r="M16" s="222">
        <f>+(E16/K16)-1</f>
        <v>0.15016381561698888</v>
      </c>
      <c r="N16" s="263">
        <v>2</v>
      </c>
    </row>
    <row r="17" spans="1:14" s="2" customFormat="1" ht="35.1" customHeight="1">
      <c r="A17" s="211">
        <v>13</v>
      </c>
      <c r="B17" s="223" t="s">
        <v>63</v>
      </c>
      <c r="C17" s="212" t="s">
        <v>20</v>
      </c>
      <c r="D17" s="213" t="s">
        <v>8</v>
      </c>
      <c r="E17" s="214">
        <v>1.961875</v>
      </c>
      <c r="F17" s="215" t="s">
        <v>11</v>
      </c>
      <c r="G17" s="216">
        <v>0.93</v>
      </c>
      <c r="H17" s="217" t="s">
        <v>95</v>
      </c>
      <c r="I17" s="218">
        <f>(E17*1000)/(8250*0.93)</f>
        <v>0.25570218312153797</v>
      </c>
      <c r="J17" s="219">
        <f>+(I17/$I$5)*100</f>
        <v>129.83143338534865</v>
      </c>
      <c r="K17" s="220">
        <v>1.553752</v>
      </c>
      <c r="L17" s="221" t="s">
        <v>18</v>
      </c>
      <c r="M17" s="222">
        <f>+(E17/K17)-1</f>
        <v>0.26266933204269405</v>
      </c>
      <c r="N17" s="263">
        <v>15</v>
      </c>
    </row>
    <row r="18" spans="1:14" s="2" customFormat="1" ht="35.1" customHeight="1">
      <c r="A18" s="224">
        <v>14</v>
      </c>
      <c r="B18" s="223" t="s">
        <v>80</v>
      </c>
      <c r="C18" s="212" t="s">
        <v>20</v>
      </c>
      <c r="D18" s="213" t="s">
        <v>8</v>
      </c>
      <c r="E18" s="214">
        <v>2.0142319999999998</v>
      </c>
      <c r="F18" s="215" t="s">
        <v>11</v>
      </c>
      <c r="G18" s="216">
        <v>0.93</v>
      </c>
      <c r="H18" s="217" t="s">
        <v>94</v>
      </c>
      <c r="I18" s="218">
        <f>(E18*1000)/(8250*0.93)</f>
        <v>0.26252616487455194</v>
      </c>
      <c r="J18" s="219">
        <f>+(I18/$I$5)*100</f>
        <v>133.29627409016246</v>
      </c>
      <c r="K18" s="220">
        <v>1.5977680000000001</v>
      </c>
      <c r="L18" s="221" t="s">
        <v>18</v>
      </c>
      <c r="M18" s="222">
        <f>+(E18/K18)-1</f>
        <v>0.26065361178844459</v>
      </c>
      <c r="N18" s="263">
        <v>14</v>
      </c>
    </row>
    <row r="19" spans="1:14" s="2" customFormat="1" ht="35.1" customHeight="1">
      <c r="A19" s="224">
        <v>15</v>
      </c>
      <c r="B19" s="225" t="s">
        <v>69</v>
      </c>
      <c r="C19" s="212" t="s">
        <v>17</v>
      </c>
      <c r="D19" s="213" t="s">
        <v>8</v>
      </c>
      <c r="E19" s="214">
        <v>2.0636040000000002</v>
      </c>
      <c r="F19" s="215" t="s">
        <v>11</v>
      </c>
      <c r="G19" s="216">
        <v>0.93</v>
      </c>
      <c r="H19" s="374" t="s">
        <v>98</v>
      </c>
      <c r="I19" s="218">
        <f t="shared" si="4"/>
        <v>0.26896109481915936</v>
      </c>
      <c r="J19" s="219">
        <f t="shared" si="0"/>
        <v>136.5635757934318</v>
      </c>
      <c r="K19" s="220">
        <v>1.4159999999999999</v>
      </c>
      <c r="L19" s="221" t="s">
        <v>18</v>
      </c>
      <c r="M19" s="222">
        <f t="shared" si="3"/>
        <v>0.45734745762711881</v>
      </c>
      <c r="N19" s="263">
        <v>31</v>
      </c>
    </row>
    <row r="20" spans="1:14" s="2" customFormat="1" ht="35.1" customHeight="1">
      <c r="A20" s="211">
        <v>16</v>
      </c>
      <c r="B20" s="225" t="s">
        <v>70</v>
      </c>
      <c r="C20" s="212" t="s">
        <v>17</v>
      </c>
      <c r="D20" s="213" t="s">
        <v>8</v>
      </c>
      <c r="E20" s="214">
        <v>2.0738569999999998</v>
      </c>
      <c r="F20" s="215" t="s">
        <v>11</v>
      </c>
      <c r="G20" s="216">
        <v>0.93</v>
      </c>
      <c r="H20" s="374" t="s">
        <v>99</v>
      </c>
      <c r="I20" s="218">
        <f t="shared" si="4"/>
        <v>0.27029742587161942</v>
      </c>
      <c r="J20" s="219">
        <f t="shared" si="0"/>
        <v>137.24209082955792</v>
      </c>
      <c r="K20" s="220">
        <v>1.423</v>
      </c>
      <c r="L20" s="221" t="s">
        <v>18</v>
      </c>
      <c r="M20" s="222">
        <f t="shared" si="3"/>
        <v>0.45738369641602228</v>
      </c>
      <c r="N20" s="263">
        <v>31</v>
      </c>
    </row>
    <row r="21" spans="1:14" s="2" customFormat="1" ht="35.1" customHeight="1">
      <c r="A21" s="376">
        <v>17</v>
      </c>
      <c r="B21" s="377" t="s">
        <v>60</v>
      </c>
      <c r="C21" s="378" t="s">
        <v>22</v>
      </c>
      <c r="D21" s="379" t="s">
        <v>8</v>
      </c>
      <c r="E21" s="380">
        <v>2.0796619999999999</v>
      </c>
      <c r="F21" s="381" t="s">
        <v>11</v>
      </c>
      <c r="G21" s="382">
        <v>0.93</v>
      </c>
      <c r="H21" s="383" t="s">
        <v>115</v>
      </c>
      <c r="I21" s="384">
        <f t="shared" si="2"/>
        <v>0.27105402411208862</v>
      </c>
      <c r="J21" s="385">
        <f t="shared" si="0"/>
        <v>137.62624959135567</v>
      </c>
      <c r="K21" s="386">
        <v>1.4278789999999999</v>
      </c>
      <c r="L21" s="387" t="s">
        <v>18</v>
      </c>
      <c r="M21" s="388">
        <f t="shared" ref="M21:M23" si="5">+(E21/K21)-1</f>
        <v>0.45646935069428163</v>
      </c>
      <c r="N21" s="389">
        <v>30</v>
      </c>
    </row>
    <row r="22" spans="1:14" s="2" customFormat="1" ht="35.1" customHeight="1">
      <c r="A22" s="390">
        <v>18</v>
      </c>
      <c r="B22" s="391" t="s">
        <v>71</v>
      </c>
      <c r="C22" s="378" t="s">
        <v>50</v>
      </c>
      <c r="D22" s="379" t="s">
        <v>8</v>
      </c>
      <c r="E22" s="380">
        <v>2.0827490000000002</v>
      </c>
      <c r="F22" s="381" t="s">
        <v>11</v>
      </c>
      <c r="G22" s="382">
        <v>0.93</v>
      </c>
      <c r="H22" s="383" t="s">
        <v>122</v>
      </c>
      <c r="I22" s="384">
        <f t="shared" si="2"/>
        <v>0.27145637015314439</v>
      </c>
      <c r="J22" s="385">
        <f t="shared" si="0"/>
        <v>137.83053866933494</v>
      </c>
      <c r="K22" s="386">
        <v>1.430477</v>
      </c>
      <c r="L22" s="387" t="s">
        <v>18</v>
      </c>
      <c r="M22" s="388">
        <f t="shared" si="5"/>
        <v>0.45598216538958702</v>
      </c>
      <c r="N22" s="389">
        <v>30</v>
      </c>
    </row>
    <row r="23" spans="1:14" s="2" customFormat="1" ht="35.1" customHeight="1">
      <c r="A23" s="390">
        <v>19</v>
      </c>
      <c r="B23" s="392" t="s">
        <v>72</v>
      </c>
      <c r="C23" s="378" t="s">
        <v>50</v>
      </c>
      <c r="D23" s="379" t="s">
        <v>8</v>
      </c>
      <c r="E23" s="380">
        <v>2.0910500000000001</v>
      </c>
      <c r="F23" s="381" t="s">
        <v>11</v>
      </c>
      <c r="G23" s="382">
        <v>0.93</v>
      </c>
      <c r="H23" s="383" t="s">
        <v>123</v>
      </c>
      <c r="I23" s="384">
        <f t="shared" si="2"/>
        <v>0.27253828608667319</v>
      </c>
      <c r="J23" s="385">
        <f t="shared" si="0"/>
        <v>138.37987577212272</v>
      </c>
      <c r="K23" s="386">
        <v>1.4374549999999999</v>
      </c>
      <c r="L23" s="387" t="s">
        <v>18</v>
      </c>
      <c r="M23" s="388">
        <f t="shared" si="5"/>
        <v>0.45468901635181647</v>
      </c>
      <c r="N23" s="389">
        <v>29</v>
      </c>
    </row>
    <row r="24" spans="1:14" s="2" customFormat="1" ht="35.1" customHeight="1">
      <c r="A24" s="376">
        <v>20</v>
      </c>
      <c r="B24" s="391" t="s">
        <v>82</v>
      </c>
      <c r="C24" s="378" t="s">
        <v>19</v>
      </c>
      <c r="D24" s="379" t="s">
        <v>8</v>
      </c>
      <c r="E24" s="380">
        <v>2.0982430000000001</v>
      </c>
      <c r="F24" s="381" t="s">
        <v>11</v>
      </c>
      <c r="G24" s="382">
        <v>0.93</v>
      </c>
      <c r="H24" s="383" t="s">
        <v>119</v>
      </c>
      <c r="I24" s="384">
        <f>(E24*1000)/(8250*0.93)</f>
        <v>0.27347579015966111</v>
      </c>
      <c r="J24" s="385">
        <f t="shared" si="0"/>
        <v>138.85588851520819</v>
      </c>
      <c r="K24" s="386">
        <v>1.4773590000000001</v>
      </c>
      <c r="L24" s="387" t="s">
        <v>18</v>
      </c>
      <c r="M24" s="388">
        <f>+(E24/K24)-1</f>
        <v>0.42026616414832141</v>
      </c>
      <c r="N24" s="389">
        <v>22</v>
      </c>
    </row>
    <row r="25" spans="1:14" s="2" customFormat="1" ht="35.1" customHeight="1">
      <c r="A25" s="390">
        <v>21</v>
      </c>
      <c r="B25" s="377" t="s">
        <v>73</v>
      </c>
      <c r="C25" s="378" t="s">
        <v>22</v>
      </c>
      <c r="D25" s="379" t="s">
        <v>8</v>
      </c>
      <c r="E25" s="380">
        <v>2.1008520000000002</v>
      </c>
      <c r="F25" s="381" t="s">
        <v>11</v>
      </c>
      <c r="G25" s="382">
        <v>0.93</v>
      </c>
      <c r="H25" s="383" t="s">
        <v>114</v>
      </c>
      <c r="I25" s="384">
        <f>(E25*1000)/(8250*0.93)</f>
        <v>0.27381583577712615</v>
      </c>
      <c r="J25" s="385">
        <f t="shared" si="0"/>
        <v>139.02854488205236</v>
      </c>
      <c r="K25" s="386">
        <v>1.4456960000000001</v>
      </c>
      <c r="L25" s="387" t="s">
        <v>18</v>
      </c>
      <c r="M25" s="388">
        <f>+(E25/K25)-1</f>
        <v>0.45317687812652174</v>
      </c>
      <c r="N25" s="389">
        <v>28</v>
      </c>
    </row>
    <row r="26" spans="1:14" s="2" customFormat="1" ht="35.1" customHeight="1">
      <c r="A26" s="358">
        <v>22</v>
      </c>
      <c r="B26" s="371" t="s">
        <v>67</v>
      </c>
      <c r="C26" s="359" t="s">
        <v>20</v>
      </c>
      <c r="D26" s="360" t="s">
        <v>8</v>
      </c>
      <c r="E26" s="361">
        <v>2.1149879999999999</v>
      </c>
      <c r="F26" s="362" t="s">
        <v>11</v>
      </c>
      <c r="G26" s="363">
        <v>0.93</v>
      </c>
      <c r="H26" s="364" t="s">
        <v>93</v>
      </c>
      <c r="I26" s="365">
        <f t="shared" ref="I26" si="6">(E26*1000)/(8250*0.93)</f>
        <v>0.27565826001955029</v>
      </c>
      <c r="J26" s="366">
        <f t="shared" ref="J26" si="7">+(I26/$I$5)*100</f>
        <v>139.96402606323628</v>
      </c>
      <c r="K26" s="367">
        <v>1.6824760000000001</v>
      </c>
      <c r="L26" s="368" t="s">
        <v>18</v>
      </c>
      <c r="M26" s="369">
        <f t="shared" ref="M26" si="8">+(E26/K26)-1</f>
        <v>0.25706874867754426</v>
      </c>
      <c r="N26" s="370">
        <v>13</v>
      </c>
    </row>
    <row r="27" spans="1:14" s="2" customFormat="1" ht="34.5" customHeight="1">
      <c r="A27" s="372">
        <v>23</v>
      </c>
      <c r="B27" s="373" t="s">
        <v>74</v>
      </c>
      <c r="C27" s="359" t="s">
        <v>50</v>
      </c>
      <c r="D27" s="360" t="s">
        <v>8</v>
      </c>
      <c r="E27" s="361">
        <v>2.125775</v>
      </c>
      <c r="F27" s="362" t="s">
        <v>11</v>
      </c>
      <c r="G27" s="363">
        <v>0.93</v>
      </c>
      <c r="H27" s="364" t="s">
        <v>124</v>
      </c>
      <c r="I27" s="365">
        <f t="shared" si="2"/>
        <v>0.27706419028999674</v>
      </c>
      <c r="J27" s="366">
        <f t="shared" si="0"/>
        <v>140.67787973481464</v>
      </c>
      <c r="K27" s="367">
        <v>1.4666490000000001</v>
      </c>
      <c r="L27" s="368" t="s">
        <v>18</v>
      </c>
      <c r="M27" s="369">
        <f t="shared" ref="M27" si="9">+(E27/K27)-1</f>
        <v>0.44940950425084658</v>
      </c>
      <c r="N27" s="370">
        <v>27</v>
      </c>
    </row>
    <row r="28" spans="1:14" s="2" customFormat="1" ht="34.5" customHeight="1">
      <c r="A28" s="372">
        <v>24</v>
      </c>
      <c r="B28" s="371" t="s">
        <v>83</v>
      </c>
      <c r="C28" s="359" t="s">
        <v>19</v>
      </c>
      <c r="D28" s="360" t="s">
        <v>8</v>
      </c>
      <c r="E28" s="361">
        <v>2.1326499999999999</v>
      </c>
      <c r="F28" s="362" t="s">
        <v>11</v>
      </c>
      <c r="G28" s="363">
        <v>0.93</v>
      </c>
      <c r="H28" s="364" t="s">
        <v>118</v>
      </c>
      <c r="I28" s="365">
        <f t="shared" ref="I28" si="10">(E28*1000)/(8250*0.93)</f>
        <v>0.27796024763766702</v>
      </c>
      <c r="J28" s="366">
        <f t="shared" si="0"/>
        <v>141.1328481219567</v>
      </c>
      <c r="K28" s="367">
        <v>1.4773590000000001</v>
      </c>
      <c r="L28" s="368" t="s">
        <v>18</v>
      </c>
      <c r="M28" s="369">
        <f>+(E28/K28)-1</f>
        <v>0.44355569634733327</v>
      </c>
      <c r="N28" s="370">
        <v>25</v>
      </c>
    </row>
    <row r="29" spans="1:14" ht="35.25" customHeight="1">
      <c r="A29" s="372">
        <v>25</v>
      </c>
      <c r="B29" s="371" t="s">
        <v>75</v>
      </c>
      <c r="C29" s="359" t="s">
        <v>22</v>
      </c>
      <c r="D29" s="360" t="s">
        <v>8</v>
      </c>
      <c r="E29" s="361">
        <v>2.1392799999999998</v>
      </c>
      <c r="F29" s="362" t="s">
        <v>11</v>
      </c>
      <c r="G29" s="363">
        <v>0.93</v>
      </c>
      <c r="H29" s="364" t="s">
        <v>113</v>
      </c>
      <c r="I29" s="365">
        <f>(E29*1000)/(8250*0.93)</f>
        <v>0.27882437275985661</v>
      </c>
      <c r="J29" s="366">
        <f t="shared" si="0"/>
        <v>141.57160309021145</v>
      </c>
      <c r="K29" s="367">
        <v>1.478003</v>
      </c>
      <c r="L29" s="368" t="s">
        <v>18</v>
      </c>
      <c r="M29" s="369">
        <f>+(E29/K29)-1</f>
        <v>0.44741248833730363</v>
      </c>
      <c r="N29" s="370">
        <v>26</v>
      </c>
    </row>
    <row r="30" spans="1:14" s="2" customFormat="1" ht="35.1" customHeight="1">
      <c r="A30" s="226">
        <v>26</v>
      </c>
      <c r="B30" s="227" t="s">
        <v>36</v>
      </c>
      <c r="C30" s="228" t="s">
        <v>35</v>
      </c>
      <c r="D30" s="229" t="s">
        <v>44</v>
      </c>
      <c r="E30" s="230">
        <v>0.89900000000000002</v>
      </c>
      <c r="F30" s="231" t="s">
        <v>10</v>
      </c>
      <c r="G30" s="232">
        <v>0.65</v>
      </c>
      <c r="H30" s="233" t="s">
        <v>85</v>
      </c>
      <c r="I30" s="234">
        <f>(E30*1000)/(4932*0.65)</f>
        <v>0.28042922203506143</v>
      </c>
      <c r="J30" s="235">
        <f>+(I30/$I$5)*100</f>
        <v>142.38645683617358</v>
      </c>
      <c r="K30" s="236">
        <v>0.749</v>
      </c>
      <c r="L30" s="237" t="s">
        <v>10</v>
      </c>
      <c r="M30" s="238">
        <f t="shared" ref="M30" si="11">+(E30/K30)-1</f>
        <v>0.2002670226969292</v>
      </c>
      <c r="N30" s="258">
        <v>6</v>
      </c>
    </row>
    <row r="31" spans="1:14" s="2" customFormat="1" ht="35.1" customHeight="1">
      <c r="A31" s="170">
        <v>27</v>
      </c>
      <c r="B31" s="375" t="s">
        <v>77</v>
      </c>
      <c r="C31" s="159" t="s">
        <v>50</v>
      </c>
      <c r="D31" s="160" t="s">
        <v>8</v>
      </c>
      <c r="E31" s="161">
        <v>2.1740379999999999</v>
      </c>
      <c r="F31" s="162" t="s">
        <v>11</v>
      </c>
      <c r="G31" s="163">
        <v>0.93</v>
      </c>
      <c r="H31" s="164" t="s">
        <v>125</v>
      </c>
      <c r="I31" s="165">
        <f t="shared" ref="I31" si="12">(E31*1000)/(8250*0.93)</f>
        <v>0.28335457803844899</v>
      </c>
      <c r="J31" s="166">
        <f>+(I31/$I$5)*100</f>
        <v>143.87179090116166</v>
      </c>
      <c r="K31" s="167">
        <v>1.507225</v>
      </c>
      <c r="L31" s="168" t="s">
        <v>18</v>
      </c>
      <c r="M31" s="169">
        <f t="shared" ref="M31" si="13">+(E31/K31)-1</f>
        <v>0.44241105342599796</v>
      </c>
      <c r="N31" s="265">
        <v>24</v>
      </c>
    </row>
    <row r="32" spans="1:14" s="2" customFormat="1" ht="35.1" customHeight="1">
      <c r="A32" s="170">
        <v>28</v>
      </c>
      <c r="B32" s="158" t="s">
        <v>75</v>
      </c>
      <c r="C32" s="159" t="s">
        <v>19</v>
      </c>
      <c r="D32" s="160" t="s">
        <v>8</v>
      </c>
      <c r="E32" s="161">
        <v>2.194045</v>
      </c>
      <c r="F32" s="162" t="s">
        <v>11</v>
      </c>
      <c r="G32" s="163">
        <v>0.93</v>
      </c>
      <c r="H32" s="164" t="s">
        <v>117</v>
      </c>
      <c r="I32" s="165">
        <f>(E32*1000)/(8250*0.93)</f>
        <v>0.28596220267188011</v>
      </c>
      <c r="J32" s="166">
        <f t="shared" si="0"/>
        <v>145.19579854065995</v>
      </c>
      <c r="K32" s="167">
        <v>1.4773590000000001</v>
      </c>
      <c r="L32" s="168" t="s">
        <v>18</v>
      </c>
      <c r="M32" s="169">
        <f>+(E32/K32)-1</f>
        <v>0.48511296171072837</v>
      </c>
      <c r="N32" s="265">
        <v>32</v>
      </c>
    </row>
    <row r="33" spans="1:14" s="2" customFormat="1" ht="35.1" customHeight="1">
      <c r="A33" s="157">
        <v>29</v>
      </c>
      <c r="B33" s="171" t="s">
        <v>78</v>
      </c>
      <c r="C33" s="159" t="s">
        <v>21</v>
      </c>
      <c r="D33" s="160" t="s">
        <v>8</v>
      </c>
      <c r="E33" s="161">
        <v>2.196936</v>
      </c>
      <c r="F33" s="162" t="s">
        <v>11</v>
      </c>
      <c r="G33" s="163">
        <v>0.93</v>
      </c>
      <c r="H33" s="164" t="s">
        <v>90</v>
      </c>
      <c r="I33" s="165">
        <f>(E33*1000)/(8250*0.93)</f>
        <v>0.28633900293255132</v>
      </c>
      <c r="J33" s="166">
        <f>+(I33/$I$5)*100</f>
        <v>145.38711688352942</v>
      </c>
      <c r="K33" s="167">
        <v>1.6925239999999999</v>
      </c>
      <c r="L33" s="168" t="s">
        <v>18</v>
      </c>
      <c r="M33" s="169">
        <f>+(E33/K33)-1</f>
        <v>0.29802354353616267</v>
      </c>
      <c r="N33" s="265">
        <v>21</v>
      </c>
    </row>
    <row r="34" spans="1:14" s="2" customFormat="1" ht="35.1" customHeight="1">
      <c r="A34" s="170">
        <v>30</v>
      </c>
      <c r="B34" s="158" t="s">
        <v>65</v>
      </c>
      <c r="C34" s="159" t="s">
        <v>22</v>
      </c>
      <c r="D34" s="160" t="s">
        <v>8</v>
      </c>
      <c r="E34" s="161">
        <v>2.2374809999999998</v>
      </c>
      <c r="F34" s="162" t="s">
        <v>11</v>
      </c>
      <c r="G34" s="163">
        <v>0.93</v>
      </c>
      <c r="H34" s="164" t="s">
        <v>112</v>
      </c>
      <c r="I34" s="165">
        <f>(E34*1000)/(8250*0.93)</f>
        <v>0.29162346041055714</v>
      </c>
      <c r="J34" s="166">
        <f t="shared" si="0"/>
        <v>148.07027226631828</v>
      </c>
      <c r="K34" s="167">
        <v>1.560562</v>
      </c>
      <c r="L34" s="168" t="s">
        <v>18</v>
      </c>
      <c r="M34" s="169">
        <f>+(E34/K34)-1</f>
        <v>0.43376616885455355</v>
      </c>
      <c r="N34" s="265">
        <v>23</v>
      </c>
    </row>
    <row r="35" spans="1:14" s="2" customFormat="1" ht="35.1" customHeight="1">
      <c r="A35" s="170">
        <v>31</v>
      </c>
      <c r="B35" s="158" t="s">
        <v>65</v>
      </c>
      <c r="C35" s="159" t="s">
        <v>19</v>
      </c>
      <c r="D35" s="160" t="s">
        <v>8</v>
      </c>
      <c r="E35" s="161">
        <v>2.3199700000000001</v>
      </c>
      <c r="F35" s="162" t="s">
        <v>11</v>
      </c>
      <c r="G35" s="163">
        <v>0.93</v>
      </c>
      <c r="H35" s="164" t="s">
        <v>116</v>
      </c>
      <c r="I35" s="165">
        <f t="shared" ref="I35" si="14">(E35*1000)/(8250*0.93)</f>
        <v>0.30237471489084394</v>
      </c>
      <c r="J35" s="166">
        <f t="shared" si="0"/>
        <v>153.52916496260326</v>
      </c>
      <c r="K35" s="167">
        <v>1.815161</v>
      </c>
      <c r="L35" s="168" t="s">
        <v>18</v>
      </c>
      <c r="M35" s="169">
        <f t="shared" ref="M35" si="15">+(E35/K35)-1</f>
        <v>0.27810701089324863</v>
      </c>
      <c r="N35" s="265">
        <v>20</v>
      </c>
    </row>
    <row r="36" spans="1:14" s="2" customFormat="1" ht="35.1" customHeight="1">
      <c r="A36" s="239">
        <v>32</v>
      </c>
      <c r="B36" s="240" t="s">
        <v>42</v>
      </c>
      <c r="C36" s="241" t="s">
        <v>23</v>
      </c>
      <c r="D36" s="242" t="s">
        <v>2</v>
      </c>
      <c r="E36" s="243">
        <v>1.652542</v>
      </c>
      <c r="F36" s="244" t="s">
        <v>10</v>
      </c>
      <c r="G36" s="245">
        <v>0.65</v>
      </c>
      <c r="H36" s="246" t="s">
        <v>88</v>
      </c>
      <c r="I36" s="247">
        <f>(E36*1000)/(7000*0.65)</f>
        <v>0.36319604395604393</v>
      </c>
      <c r="J36" s="248">
        <f t="shared" si="0"/>
        <v>184.41087366191297</v>
      </c>
      <c r="K36" s="249">
        <v>1.34745</v>
      </c>
      <c r="L36" s="250" t="s">
        <v>10</v>
      </c>
      <c r="M36" s="251">
        <f t="shared" ref="M36:M38" si="16">+(E36/K36)-1</f>
        <v>0.22642175962002287</v>
      </c>
      <c r="N36" s="262">
        <v>10</v>
      </c>
    </row>
    <row r="37" spans="1:14" s="2" customFormat="1" ht="34.5" customHeight="1">
      <c r="A37" s="55">
        <v>33</v>
      </c>
      <c r="B37" s="56" t="s">
        <v>27</v>
      </c>
      <c r="C37" s="57" t="s">
        <v>51</v>
      </c>
      <c r="D37" s="58" t="s">
        <v>3</v>
      </c>
      <c r="E37" s="59">
        <v>4.3135593219999997</v>
      </c>
      <c r="F37" s="60" t="s">
        <v>10</v>
      </c>
      <c r="G37" s="61">
        <v>0.8</v>
      </c>
      <c r="H37" s="62" t="s">
        <v>109</v>
      </c>
      <c r="I37" s="63">
        <f>(E37*1000)/(9562*0.8)</f>
        <v>0.56389344828487764</v>
      </c>
      <c r="J37" s="64">
        <f>+(I37/$I$5)*100</f>
        <v>286.31392103771998</v>
      </c>
      <c r="K37" s="122">
        <v>2.73728813</v>
      </c>
      <c r="L37" s="65" t="s">
        <v>10</v>
      </c>
      <c r="M37" s="67">
        <f>+(E37/K37)-1</f>
        <v>0.57585139639647642</v>
      </c>
      <c r="N37" s="267">
        <v>32</v>
      </c>
    </row>
    <row r="38" spans="1:14" s="2" customFormat="1" ht="35.1" customHeight="1">
      <c r="A38" s="70">
        <v>34</v>
      </c>
      <c r="B38" s="71" t="s">
        <v>24</v>
      </c>
      <c r="C38" s="72" t="s">
        <v>25</v>
      </c>
      <c r="D38" s="73" t="s">
        <v>26</v>
      </c>
      <c r="E38" s="117">
        <v>4.6920000000000002</v>
      </c>
      <c r="F38" s="74" t="s">
        <v>43</v>
      </c>
      <c r="G38" s="75">
        <v>0.93</v>
      </c>
      <c r="H38" s="76" t="s">
        <v>102</v>
      </c>
      <c r="I38" s="77">
        <f>(E38*1000)/(8250*0.93)</f>
        <v>0.61153470185728254</v>
      </c>
      <c r="J38" s="78">
        <f t="shared" si="0"/>
        <v>310.50351599569586</v>
      </c>
      <c r="K38" s="128">
        <v>2.5627770000000001</v>
      </c>
      <c r="L38" s="79" t="s">
        <v>18</v>
      </c>
      <c r="M38" s="80">
        <f t="shared" si="16"/>
        <v>0.83082648236658896</v>
      </c>
      <c r="N38" s="268">
        <v>34</v>
      </c>
    </row>
    <row r="39" spans="1:14" s="2" customFormat="1" ht="35.1" customHeight="1">
      <c r="A39" s="81">
        <v>35</v>
      </c>
      <c r="B39" s="82" t="s">
        <v>41</v>
      </c>
      <c r="C39" s="83" t="s">
        <v>25</v>
      </c>
      <c r="D39" s="84" t="s">
        <v>26</v>
      </c>
      <c r="E39" s="118">
        <v>4.9390000000000001</v>
      </c>
      <c r="F39" s="85" t="s">
        <v>43</v>
      </c>
      <c r="G39" s="86">
        <v>0.93</v>
      </c>
      <c r="H39" s="87" t="s">
        <v>103</v>
      </c>
      <c r="I39" s="88">
        <f>(E39*1000)/(8250*0.93)</f>
        <v>0.64372759856630823</v>
      </c>
      <c r="J39" s="89">
        <f t="shared" si="0"/>
        <v>326.84928932283498</v>
      </c>
      <c r="K39" s="129">
        <v>2.7330760000000001</v>
      </c>
      <c r="L39" s="90" t="s">
        <v>18</v>
      </c>
      <c r="M39" s="91">
        <f>+(E39/K39)-1</f>
        <v>0.80712135337619584</v>
      </c>
      <c r="N39" s="269">
        <v>33</v>
      </c>
    </row>
    <row r="40" spans="1:14" s="2" customFormat="1" ht="35.1" customHeight="1">
      <c r="A40" s="36">
        <v>36</v>
      </c>
      <c r="B40" s="32" t="s">
        <v>39</v>
      </c>
      <c r="C40" s="33" t="s">
        <v>51</v>
      </c>
      <c r="D40" s="34" t="s">
        <v>7</v>
      </c>
      <c r="E40" s="35">
        <v>7.2710861500000004</v>
      </c>
      <c r="F40" s="37" t="s">
        <v>10</v>
      </c>
      <c r="G40" s="38">
        <v>0.84</v>
      </c>
      <c r="H40" s="39" t="s">
        <v>108</v>
      </c>
      <c r="I40" s="40">
        <f>(E40*1000)/(10256*0.84)</f>
        <v>0.84399911666109517</v>
      </c>
      <c r="J40" s="41">
        <f>+(I40/$I$5)*100</f>
        <v>428.53609521196245</v>
      </c>
      <c r="K40" s="123">
        <v>6.1177414499999996</v>
      </c>
      <c r="L40" s="42" t="s">
        <v>10</v>
      </c>
      <c r="M40" s="66">
        <f>+(E40/K40)-1</f>
        <v>0.18852459023092605</v>
      </c>
      <c r="N40" s="253">
        <v>5</v>
      </c>
    </row>
    <row r="41" spans="1:14" s="2" customFormat="1" ht="35.1" customHeight="1">
      <c r="A41" s="106">
        <v>37</v>
      </c>
      <c r="B41" s="107" t="s">
        <v>30</v>
      </c>
      <c r="C41" s="108" t="s">
        <v>31</v>
      </c>
      <c r="D41" s="109" t="s">
        <v>5</v>
      </c>
      <c r="E41" s="119">
        <v>8.6576362865947605</v>
      </c>
      <c r="F41" s="110" t="s">
        <v>10</v>
      </c>
      <c r="G41" s="111">
        <v>0.92</v>
      </c>
      <c r="H41" s="112" t="s">
        <v>106</v>
      </c>
      <c r="I41" s="113">
        <f>(E41*1000)/(11000*0.92)</f>
        <v>0.85549765677813849</v>
      </c>
      <c r="J41" s="114">
        <f t="shared" si="0"/>
        <v>434.37441824468016</v>
      </c>
      <c r="K41" s="124">
        <v>6.9540260400616303</v>
      </c>
      <c r="L41" s="115" t="s">
        <v>10</v>
      </c>
      <c r="M41" s="116">
        <f>+(E41/K41)-1</f>
        <v>0.24498186183352733</v>
      </c>
      <c r="N41" s="260">
        <v>12</v>
      </c>
    </row>
    <row r="42" spans="1:14" s="2" customFormat="1" ht="35.1" customHeight="1">
      <c r="A42" s="12">
        <v>38</v>
      </c>
      <c r="B42" s="13" t="s">
        <v>38</v>
      </c>
      <c r="C42" s="14" t="s">
        <v>32</v>
      </c>
      <c r="D42" s="15" t="s">
        <v>5</v>
      </c>
      <c r="E42" s="120">
        <v>9.5233999152542399</v>
      </c>
      <c r="F42" s="16" t="s">
        <v>10</v>
      </c>
      <c r="G42" s="17">
        <v>0.92</v>
      </c>
      <c r="H42" s="18" t="s">
        <v>105</v>
      </c>
      <c r="I42" s="19">
        <f>(E42*1000)/(11000*0.92)</f>
        <v>0.94104742245595263</v>
      </c>
      <c r="J42" s="20">
        <f t="shared" si="0"/>
        <v>477.81186006914834</v>
      </c>
      <c r="K42" s="125">
        <v>7.6494280000000003</v>
      </c>
      <c r="L42" s="21" t="s">
        <v>10</v>
      </c>
      <c r="M42" s="53">
        <f>+(E42/K42)-1</f>
        <v>0.24498196665871474</v>
      </c>
      <c r="N42" s="261">
        <v>12</v>
      </c>
    </row>
    <row r="43" spans="1:14" s="2" customFormat="1" ht="35.1" customHeight="1">
      <c r="A43" s="22">
        <v>39</v>
      </c>
      <c r="B43" s="23" t="s">
        <v>40</v>
      </c>
      <c r="C43" s="24" t="s">
        <v>33</v>
      </c>
      <c r="D43" s="25" t="s">
        <v>6</v>
      </c>
      <c r="E43" s="121">
        <v>10.0593538135593</v>
      </c>
      <c r="F43" s="26" t="s">
        <v>10</v>
      </c>
      <c r="G43" s="27">
        <v>0.92</v>
      </c>
      <c r="H43" s="28" t="s">
        <v>104</v>
      </c>
      <c r="I43" s="29">
        <f>(E43*1000)/(11100*0.92)</f>
        <v>0.98505227316483535</v>
      </c>
      <c r="J43" s="30">
        <f t="shared" si="0"/>
        <v>500.15509067319437</v>
      </c>
      <c r="K43" s="126">
        <v>7.9507286440677998</v>
      </c>
      <c r="L43" s="31" t="s">
        <v>10</v>
      </c>
      <c r="M43" s="54">
        <f t="shared" ref="M43" si="17">+(E43/K43)-1</f>
        <v>0.26521156285025382</v>
      </c>
      <c r="N43" s="264">
        <v>16</v>
      </c>
    </row>
    <row r="44" spans="1:14" s="11" customFormat="1" ht="35.1" customHeight="1">
      <c r="A44" s="156">
        <v>40</v>
      </c>
      <c r="B44" s="131" t="s">
        <v>28</v>
      </c>
      <c r="C44" s="132" t="s">
        <v>29</v>
      </c>
      <c r="D44" s="133" t="s">
        <v>4</v>
      </c>
      <c r="E44" s="134">
        <v>0.86829699999999999</v>
      </c>
      <c r="F44" s="135" t="s">
        <v>12</v>
      </c>
      <c r="G44" s="136">
        <v>0.99</v>
      </c>
      <c r="H44" s="137" t="s">
        <v>87</v>
      </c>
      <c r="I44" s="138">
        <f>(E44*1000)/(860*0.99)</f>
        <v>1.0198461357763684</v>
      </c>
      <c r="J44" s="139">
        <f t="shared" si="0"/>
        <v>517.82149070436299</v>
      </c>
      <c r="K44" s="140">
        <v>0.69909600000000005</v>
      </c>
      <c r="L44" s="141" t="s">
        <v>12</v>
      </c>
      <c r="M44" s="142">
        <f>+(E44/K44)-1</f>
        <v>0.24202827651710201</v>
      </c>
      <c r="N44" s="259">
        <v>9</v>
      </c>
    </row>
    <row r="45" spans="1:14" s="2" customFormat="1" ht="35.1" customHeight="1" thickBot="1">
      <c r="A45" s="143">
        <v>41</v>
      </c>
      <c r="B45" s="144" t="s">
        <v>34</v>
      </c>
      <c r="C45" s="145" t="s">
        <v>31</v>
      </c>
      <c r="D45" s="146" t="s">
        <v>5</v>
      </c>
      <c r="E45" s="147">
        <v>10.6261770244821</v>
      </c>
      <c r="F45" s="148" t="s">
        <v>10</v>
      </c>
      <c r="G45" s="149">
        <v>0.9</v>
      </c>
      <c r="H45" s="150" t="s">
        <v>107</v>
      </c>
      <c r="I45" s="151">
        <f>(E45*1000)/(11000*0.9)</f>
        <v>1.0733512145941515</v>
      </c>
      <c r="J45" s="152">
        <f t="shared" si="0"/>
        <v>544.98841196997853</v>
      </c>
      <c r="K45" s="153">
        <v>8.7146892655367196</v>
      </c>
      <c r="L45" s="154" t="s">
        <v>10</v>
      </c>
      <c r="M45" s="155">
        <f>+(E45/K45)-1</f>
        <v>0.21934089681253321</v>
      </c>
      <c r="N45" s="256">
        <v>7</v>
      </c>
    </row>
    <row r="46" spans="1:14" s="2" customFormat="1" ht="20.25" customHeight="1">
      <c r="A46" s="317"/>
      <c r="B46" s="318"/>
      <c r="C46" s="319"/>
      <c r="D46" s="351" t="s">
        <v>1</v>
      </c>
      <c r="E46" s="352"/>
      <c r="F46" s="352"/>
      <c r="G46" s="352"/>
      <c r="H46" s="352"/>
      <c r="I46" s="352"/>
      <c r="J46" s="352"/>
      <c r="K46" s="352"/>
      <c r="L46" s="353"/>
      <c r="M46" s="354" t="s">
        <v>48</v>
      </c>
      <c r="N46" s="355"/>
    </row>
    <row r="47" spans="1:14" s="2" customFormat="1" ht="23.25" customHeight="1">
      <c r="A47" s="320"/>
      <c r="B47" s="321"/>
      <c r="C47" s="322"/>
      <c r="D47" s="292" t="s">
        <v>130</v>
      </c>
      <c r="E47" s="293"/>
      <c r="F47" s="293"/>
      <c r="G47" s="293"/>
      <c r="H47" s="294"/>
      <c r="I47" s="292" t="s">
        <v>131</v>
      </c>
      <c r="J47" s="293"/>
      <c r="K47" s="293"/>
      <c r="L47" s="294"/>
      <c r="M47" s="356"/>
      <c r="N47" s="357"/>
    </row>
    <row r="48" spans="1:14" s="2" customFormat="1" ht="17.25" customHeight="1">
      <c r="A48" s="280" t="s">
        <v>46</v>
      </c>
      <c r="B48" s="281"/>
      <c r="C48" s="282"/>
      <c r="D48" s="283">
        <v>8.5960999999999999</v>
      </c>
      <c r="E48" s="284"/>
      <c r="F48" s="284"/>
      <c r="G48" s="276" t="s">
        <v>14</v>
      </c>
      <c r="H48" s="277"/>
      <c r="I48" s="278">
        <v>7.5593000000000004</v>
      </c>
      <c r="J48" s="279"/>
      <c r="K48" s="276" t="s">
        <v>14</v>
      </c>
      <c r="L48" s="277"/>
      <c r="M48" s="315">
        <f>+(D48/I48)-1</f>
        <v>0.13715555673144331</v>
      </c>
      <c r="N48" s="316"/>
    </row>
    <row r="49" spans="1:14" s="2" customFormat="1" ht="17.25" customHeight="1" thickBot="1">
      <c r="A49" s="308" t="s">
        <v>16</v>
      </c>
      <c r="B49" s="309"/>
      <c r="C49" s="310"/>
      <c r="D49" s="311">
        <v>10.125500000000001</v>
      </c>
      <c r="E49" s="312"/>
      <c r="F49" s="312"/>
      <c r="G49" s="285" t="s">
        <v>14</v>
      </c>
      <c r="H49" s="286"/>
      <c r="I49" s="313">
        <v>8.9589999999999996</v>
      </c>
      <c r="J49" s="314"/>
      <c r="K49" s="285" t="s">
        <v>14</v>
      </c>
      <c r="L49" s="286"/>
      <c r="M49" s="287">
        <f>+(D49/I49)-1</f>
        <v>0.13020426386873551</v>
      </c>
      <c r="N49" s="288"/>
    </row>
    <row r="50" spans="1:14" s="2" customFormat="1" ht="22.5" customHeight="1" thickBot="1">
      <c r="A50" s="289" t="s">
        <v>52</v>
      </c>
      <c r="B50" s="290"/>
      <c r="C50" s="290"/>
      <c r="D50" s="290"/>
      <c r="E50" s="290"/>
      <c r="F50" s="290"/>
      <c r="G50" s="290"/>
      <c r="H50" s="290"/>
      <c r="I50" s="290"/>
      <c r="J50" s="290"/>
      <c r="K50" s="290"/>
      <c r="L50" s="290"/>
      <c r="M50" s="290"/>
      <c r="N50" s="291"/>
    </row>
    <row r="51" spans="1:14" s="2" customFormat="1" ht="22.5" customHeight="1">
      <c r="A51" s="270" t="s">
        <v>0</v>
      </c>
      <c r="B51" s="271"/>
      <c r="C51" s="271"/>
      <c r="D51" s="271"/>
      <c r="E51" s="271"/>
      <c r="F51" s="271"/>
      <c r="G51" s="271"/>
      <c r="H51" s="271"/>
      <c r="I51" s="271"/>
      <c r="J51" s="271"/>
      <c r="K51" s="271"/>
      <c r="L51" s="271"/>
      <c r="M51" s="271"/>
      <c r="N51" s="272"/>
    </row>
    <row r="52" spans="1:14" s="2" customFormat="1" ht="18" customHeight="1">
      <c r="A52" s="273" t="s">
        <v>58</v>
      </c>
      <c r="B52" s="274"/>
      <c r="C52" s="274"/>
      <c r="D52" s="274"/>
      <c r="E52" s="274"/>
      <c r="F52" s="274"/>
      <c r="G52" s="274"/>
      <c r="H52" s="274"/>
      <c r="I52" s="274"/>
      <c r="J52" s="274"/>
      <c r="K52" s="274"/>
      <c r="L52" s="274"/>
      <c r="M52" s="274"/>
      <c r="N52" s="275"/>
    </row>
    <row r="53" spans="1:14" s="2" customFormat="1" ht="33" customHeight="1">
      <c r="A53" s="273" t="s">
        <v>57</v>
      </c>
      <c r="B53" s="298"/>
      <c r="C53" s="298"/>
      <c r="D53" s="298"/>
      <c r="E53" s="298"/>
      <c r="F53" s="298"/>
      <c r="G53" s="298"/>
      <c r="H53" s="298"/>
      <c r="I53" s="298"/>
      <c r="J53" s="298"/>
      <c r="K53" s="298"/>
      <c r="L53" s="298"/>
      <c r="M53" s="298"/>
      <c r="N53" s="299"/>
    </row>
    <row r="54" spans="1:14" s="2" customFormat="1" ht="61.5" customHeight="1">
      <c r="A54" s="273" t="s">
        <v>132</v>
      </c>
      <c r="B54" s="298"/>
      <c r="C54" s="298"/>
      <c r="D54" s="298"/>
      <c r="E54" s="298"/>
      <c r="F54" s="298"/>
      <c r="G54" s="298"/>
      <c r="H54" s="298"/>
      <c r="I54" s="298"/>
      <c r="J54" s="298"/>
      <c r="K54" s="298"/>
      <c r="L54" s="298"/>
      <c r="M54" s="298"/>
      <c r="N54" s="299"/>
    </row>
    <row r="55" spans="1:14" s="3" customFormat="1" ht="99.75" customHeight="1">
      <c r="A55" s="273" t="s">
        <v>56</v>
      </c>
      <c r="B55" s="298"/>
      <c r="C55" s="298"/>
      <c r="D55" s="298"/>
      <c r="E55" s="298"/>
      <c r="F55" s="298"/>
      <c r="G55" s="298"/>
      <c r="H55" s="298"/>
      <c r="I55" s="298"/>
      <c r="J55" s="298"/>
      <c r="K55" s="298"/>
      <c r="L55" s="298"/>
      <c r="M55" s="298"/>
      <c r="N55" s="299"/>
    </row>
    <row r="56" spans="1:14" s="2" customFormat="1" ht="20.25" customHeight="1">
      <c r="A56" s="273" t="s">
        <v>133</v>
      </c>
      <c r="B56" s="298"/>
      <c r="C56" s="298"/>
      <c r="D56" s="298"/>
      <c r="E56" s="298"/>
      <c r="F56" s="298"/>
      <c r="G56" s="298"/>
      <c r="H56" s="298"/>
      <c r="I56" s="298"/>
      <c r="J56" s="298"/>
      <c r="K56" s="298"/>
      <c r="L56" s="298"/>
      <c r="M56" s="298"/>
      <c r="N56" s="299"/>
    </row>
    <row r="57" spans="1:14" s="2" customFormat="1" ht="36.75" customHeight="1">
      <c r="A57" s="273" t="s">
        <v>134</v>
      </c>
      <c r="B57" s="298"/>
      <c r="C57" s="298"/>
      <c r="D57" s="298"/>
      <c r="E57" s="298"/>
      <c r="F57" s="298"/>
      <c r="G57" s="298"/>
      <c r="H57" s="298"/>
      <c r="I57" s="298"/>
      <c r="J57" s="298"/>
      <c r="K57" s="298"/>
      <c r="L57" s="298"/>
      <c r="M57" s="298"/>
      <c r="N57" s="299"/>
    </row>
    <row r="58" spans="1:14" s="2" customFormat="1" ht="48" customHeight="1">
      <c r="A58" s="300" t="s">
        <v>135</v>
      </c>
      <c r="B58" s="301"/>
      <c r="C58" s="301"/>
      <c r="D58" s="301"/>
      <c r="E58" s="301"/>
      <c r="F58" s="301"/>
      <c r="G58" s="301"/>
      <c r="H58" s="301"/>
      <c r="I58" s="301"/>
      <c r="J58" s="301"/>
      <c r="K58" s="301"/>
      <c r="L58" s="301"/>
      <c r="M58" s="301"/>
      <c r="N58" s="302"/>
    </row>
    <row r="59" spans="1:14" s="2" customFormat="1" ht="52.5" customHeight="1">
      <c r="A59" s="303" t="s">
        <v>136</v>
      </c>
      <c r="B59" s="304"/>
      <c r="C59" s="304"/>
      <c r="D59" s="304"/>
      <c r="E59" s="304"/>
      <c r="F59" s="304"/>
      <c r="G59" s="304"/>
      <c r="H59" s="304"/>
      <c r="I59" s="304"/>
      <c r="J59" s="304"/>
      <c r="K59" s="304"/>
      <c r="L59" s="304"/>
      <c r="M59" s="304"/>
      <c r="N59" s="305"/>
    </row>
    <row r="60" spans="1:14" s="2" customFormat="1" ht="51" customHeight="1">
      <c r="A60" s="273" t="s">
        <v>137</v>
      </c>
      <c r="B60" s="298"/>
      <c r="C60" s="298"/>
      <c r="D60" s="298"/>
      <c r="E60" s="298"/>
      <c r="F60" s="298"/>
      <c r="G60" s="298"/>
      <c r="H60" s="298"/>
      <c r="I60" s="298"/>
      <c r="J60" s="298"/>
      <c r="K60" s="298"/>
      <c r="L60" s="298"/>
      <c r="M60" s="298"/>
      <c r="N60" s="299"/>
    </row>
    <row r="61" spans="1:14" s="2" customFormat="1" ht="81.75" customHeight="1">
      <c r="A61" s="273" t="s">
        <v>138</v>
      </c>
      <c r="B61" s="306"/>
      <c r="C61" s="306"/>
      <c r="D61" s="306"/>
      <c r="E61" s="306"/>
      <c r="F61" s="306"/>
      <c r="G61" s="306"/>
      <c r="H61" s="306"/>
      <c r="I61" s="306"/>
      <c r="J61" s="306"/>
      <c r="K61" s="306"/>
      <c r="L61" s="306"/>
      <c r="M61" s="306"/>
      <c r="N61" s="307"/>
    </row>
    <row r="62" spans="1:14" s="2" customFormat="1" ht="21" customHeight="1">
      <c r="A62" s="295" t="s">
        <v>139</v>
      </c>
      <c r="B62" s="296"/>
      <c r="C62" s="296"/>
      <c r="D62" s="296"/>
      <c r="E62" s="296"/>
      <c r="F62" s="296"/>
      <c r="G62" s="296"/>
      <c r="H62" s="296"/>
      <c r="I62" s="296"/>
      <c r="J62" s="296"/>
      <c r="K62" s="296"/>
      <c r="L62" s="296"/>
      <c r="M62" s="296"/>
      <c r="N62" s="297"/>
    </row>
    <row r="63" spans="1:14" s="2" customFormat="1" ht="50.25" customHeight="1">
      <c r="A63" s="4"/>
      <c r="B63" s="4"/>
      <c r="C63" s="4"/>
      <c r="D63" s="4"/>
      <c r="E63" s="5"/>
      <c r="F63" s="6"/>
      <c r="G63" s="4"/>
      <c r="H63" s="4"/>
      <c r="I63" s="7"/>
      <c r="J63" s="8"/>
      <c r="K63" s="7"/>
      <c r="L63" s="7"/>
      <c r="M63" s="4"/>
      <c r="N63" s="4"/>
    </row>
    <row r="64" spans="1:14" s="2" customFormat="1" ht="21" customHeight="1">
      <c r="A64" s="4"/>
      <c r="B64" s="4"/>
      <c r="C64" s="4"/>
      <c r="D64" s="4"/>
      <c r="E64" s="5"/>
      <c r="F64" s="6"/>
      <c r="G64" s="4"/>
      <c r="H64" s="4"/>
      <c r="I64" s="7"/>
      <c r="J64" s="8"/>
      <c r="K64" s="7"/>
      <c r="L64" s="7"/>
      <c r="M64" s="4"/>
      <c r="N64" s="4"/>
    </row>
    <row r="66" spans="5:12">
      <c r="E66" s="4"/>
      <c r="F66" s="4"/>
      <c r="I66" s="4"/>
      <c r="J66" s="4"/>
      <c r="K66" s="4"/>
      <c r="L66" s="4"/>
    </row>
  </sheetData>
  <mergeCells count="42">
    <mergeCell ref="A46:C47"/>
    <mergeCell ref="A1:N1"/>
    <mergeCell ref="A2:N2"/>
    <mergeCell ref="C3:C4"/>
    <mergeCell ref="D3:D4"/>
    <mergeCell ref="E3:F4"/>
    <mergeCell ref="G3:G4"/>
    <mergeCell ref="H3:I4"/>
    <mergeCell ref="J3:J4"/>
    <mergeCell ref="K3:L4"/>
    <mergeCell ref="B3:B4"/>
    <mergeCell ref="A3:A4"/>
    <mergeCell ref="M3:N3"/>
    <mergeCell ref="D46:L46"/>
    <mergeCell ref="M46:N47"/>
    <mergeCell ref="D47:H47"/>
    <mergeCell ref="I47:L47"/>
    <mergeCell ref="A62:N62"/>
    <mergeCell ref="A56:N56"/>
    <mergeCell ref="A57:N57"/>
    <mergeCell ref="A58:N58"/>
    <mergeCell ref="A59:N59"/>
    <mergeCell ref="A60:N60"/>
    <mergeCell ref="A61:N61"/>
    <mergeCell ref="A55:N55"/>
    <mergeCell ref="A49:C49"/>
    <mergeCell ref="D49:F49"/>
    <mergeCell ref="G49:H49"/>
    <mergeCell ref="I49:J49"/>
    <mergeCell ref="A53:N53"/>
    <mergeCell ref="A54:N54"/>
    <mergeCell ref="M48:N48"/>
    <mergeCell ref="A51:N51"/>
    <mergeCell ref="A52:N52"/>
    <mergeCell ref="G48:H48"/>
    <mergeCell ref="I48:J48"/>
    <mergeCell ref="K48:L48"/>
    <mergeCell ref="A48:C48"/>
    <mergeCell ref="D48:F48"/>
    <mergeCell ref="K49:L49"/>
    <mergeCell ref="M49:N49"/>
    <mergeCell ref="A50:N50"/>
  </mergeCells>
  <printOptions horizontalCentered="1" verticalCentered="1"/>
  <pageMargins left="0" right="0" top="0" bottom="0" header="0" footer="0"/>
  <pageSetup paperSize="9" scale="38" orientation="portrait" r:id="rId1"/>
  <ignoredErrors>
    <ignoredError sqref="I36 I30"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2021-09-26T05:41:39Z</dcterms:modified>
</cp:coreProperties>
</file>