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230" windowHeight="8370" activeTab="1"/>
  </bookViews>
  <sheets>
    <sheet name="Sayfa1" sheetId="3" r:id="rId1"/>
    <sheet name="SHELL" sheetId="2" r:id="rId2"/>
  </sheets>
  <calcPr calcId="145621"/>
</workbook>
</file>

<file path=xl/calcChain.xml><?xml version="1.0" encoding="utf-8"?>
<calcChain xmlns="http://schemas.openxmlformats.org/spreadsheetml/2006/main">
  <c r="M47" i="3" l="1"/>
  <c r="M46" i="3"/>
  <c r="M43" i="3"/>
  <c r="I43" i="3"/>
  <c r="J43" i="3" s="1"/>
  <c r="M42" i="3"/>
  <c r="I42" i="3"/>
  <c r="J42" i="3" s="1"/>
  <c r="M41" i="3"/>
  <c r="I41" i="3"/>
  <c r="M40" i="3"/>
  <c r="I40" i="3"/>
  <c r="J40" i="3" s="1"/>
  <c r="M39" i="3"/>
  <c r="I39" i="3"/>
  <c r="M38" i="3"/>
  <c r="I38" i="3"/>
  <c r="J38" i="3" s="1"/>
  <c r="M37" i="3"/>
  <c r="I37" i="3"/>
  <c r="M36" i="3"/>
  <c r="I36" i="3"/>
  <c r="J36" i="3" s="1"/>
  <c r="M35" i="3"/>
  <c r="I35" i="3"/>
  <c r="M34" i="3"/>
  <c r="I34" i="3"/>
  <c r="J34" i="3" s="1"/>
  <c r="M33" i="3"/>
  <c r="I33" i="3"/>
  <c r="J33" i="3" s="1"/>
  <c r="M32" i="3"/>
  <c r="I32" i="3"/>
  <c r="J32" i="3" s="1"/>
  <c r="M31" i="3"/>
  <c r="I31" i="3"/>
  <c r="J31" i="3" s="1"/>
  <c r="M30" i="3"/>
  <c r="I30" i="3"/>
  <c r="J30" i="3" s="1"/>
  <c r="M29" i="3"/>
  <c r="I29" i="3"/>
  <c r="J29" i="3" s="1"/>
  <c r="M28" i="3"/>
  <c r="I28" i="3"/>
  <c r="J28" i="3" s="1"/>
  <c r="M27" i="3"/>
  <c r="I27" i="3"/>
  <c r="J27" i="3" s="1"/>
  <c r="M26" i="3"/>
  <c r="I26" i="3"/>
  <c r="J26" i="3" s="1"/>
  <c r="M25" i="3"/>
  <c r="I25" i="3"/>
  <c r="J25" i="3" s="1"/>
  <c r="M24" i="3"/>
  <c r="I24" i="3"/>
  <c r="M23" i="3"/>
  <c r="I23" i="3"/>
  <c r="J23" i="3" s="1"/>
  <c r="M22" i="3"/>
  <c r="I22" i="3"/>
  <c r="J22" i="3" s="1"/>
  <c r="M21" i="3"/>
  <c r="I21" i="3"/>
  <c r="J21" i="3" s="1"/>
  <c r="M20" i="3"/>
  <c r="I20" i="3"/>
  <c r="J20" i="3" s="1"/>
  <c r="M19" i="3"/>
  <c r="I19" i="3"/>
  <c r="J19" i="3" s="1"/>
  <c r="M18" i="3"/>
  <c r="I18" i="3"/>
  <c r="J18" i="3" s="1"/>
  <c r="M17" i="3"/>
  <c r="I17" i="3"/>
  <c r="J17" i="3" s="1"/>
  <c r="M16" i="3"/>
  <c r="I16" i="3"/>
  <c r="M15" i="3"/>
  <c r="I15" i="3"/>
  <c r="J15" i="3" s="1"/>
  <c r="M14" i="3"/>
  <c r="I14" i="3"/>
  <c r="J14" i="3" s="1"/>
  <c r="M13" i="3"/>
  <c r="I13" i="3"/>
  <c r="J13" i="3" s="1"/>
  <c r="M12" i="3"/>
  <c r="I12" i="3"/>
  <c r="J12" i="3" s="1"/>
  <c r="M11" i="3"/>
  <c r="I11" i="3"/>
  <c r="J11" i="3" s="1"/>
  <c r="M10" i="3"/>
  <c r="I10" i="3"/>
  <c r="J10" i="3" s="1"/>
  <c r="M9" i="3"/>
  <c r="I9" i="3"/>
  <c r="J9" i="3" s="1"/>
  <c r="M8" i="3"/>
  <c r="I8" i="3"/>
  <c r="J8" i="3" s="1"/>
  <c r="M7" i="3"/>
  <c r="I7" i="3"/>
  <c r="J7" i="3" s="1"/>
  <c r="M6" i="3"/>
  <c r="I6" i="3"/>
  <c r="J6" i="3" s="1"/>
  <c r="M5" i="3"/>
  <c r="J5" i="3"/>
  <c r="I5" i="3"/>
  <c r="J24" i="3" s="1"/>
  <c r="J35" i="3" l="1"/>
  <c r="J37" i="3"/>
  <c r="J39" i="3"/>
  <c r="J41" i="3"/>
  <c r="J16" i="3"/>
  <c r="M31" i="2"/>
  <c r="I31" i="2"/>
  <c r="M32" i="2" l="1"/>
  <c r="I32" i="2"/>
  <c r="M8" i="2" l="1"/>
  <c r="I8" i="2"/>
  <c r="I15" i="2" l="1"/>
  <c r="M15" i="2"/>
  <c r="I19" i="2" l="1"/>
  <c r="M46" i="2" l="1"/>
  <c r="M45" i="2"/>
  <c r="M42" i="2"/>
  <c r="I42" i="2"/>
  <c r="M41" i="2"/>
  <c r="I41" i="2"/>
  <c r="M39" i="2"/>
  <c r="I39" i="2"/>
  <c r="M38" i="2"/>
  <c r="I38" i="2"/>
  <c r="M37" i="2"/>
  <c r="I37" i="2"/>
  <c r="M40" i="2"/>
  <c r="I40" i="2"/>
  <c r="M34" i="2"/>
  <c r="I34" i="2"/>
  <c r="M36" i="2"/>
  <c r="I36" i="2"/>
  <c r="M35" i="2"/>
  <c r="I35" i="2"/>
  <c r="M33" i="2"/>
  <c r="I33" i="2"/>
  <c r="M29" i="2"/>
  <c r="I29" i="2"/>
  <c r="M10" i="2"/>
  <c r="I10" i="2"/>
  <c r="M17" i="2"/>
  <c r="I17" i="2"/>
  <c r="M27" i="2"/>
  <c r="I27" i="2"/>
  <c r="M11" i="2"/>
  <c r="I11" i="2"/>
  <c r="M25" i="2"/>
  <c r="I25" i="2"/>
  <c r="M30" i="2"/>
  <c r="I30" i="2"/>
  <c r="M24" i="2"/>
  <c r="I24" i="2"/>
  <c r="M23" i="2"/>
  <c r="I23" i="2"/>
  <c r="M21" i="2"/>
  <c r="I21" i="2"/>
  <c r="M22" i="2"/>
  <c r="I22" i="2"/>
  <c r="M19" i="2"/>
  <c r="M18" i="2"/>
  <c r="I18" i="2"/>
  <c r="M9" i="2"/>
  <c r="I9" i="2"/>
  <c r="M14" i="2"/>
  <c r="I14" i="2"/>
  <c r="M26" i="2"/>
  <c r="I26" i="2"/>
  <c r="M28" i="2"/>
  <c r="I28" i="2"/>
  <c r="M7" i="2"/>
  <c r="I7" i="2"/>
  <c r="M20" i="2"/>
  <c r="I20" i="2"/>
  <c r="M6" i="2"/>
  <c r="I6" i="2"/>
  <c r="M16" i="2"/>
  <c r="I16" i="2"/>
  <c r="M13" i="2"/>
  <c r="I13" i="2"/>
  <c r="M12" i="2"/>
  <c r="I12" i="2"/>
  <c r="M5" i="2"/>
  <c r="I5" i="2"/>
  <c r="J32" i="2" l="1"/>
  <c r="J31" i="2"/>
  <c r="J15" i="2"/>
  <c r="J8" i="2"/>
  <c r="J42" i="2"/>
  <c r="J13" i="2"/>
  <c r="J7" i="2"/>
  <c r="J22" i="2"/>
  <c r="J6" i="2"/>
  <c r="J17" i="2"/>
  <c r="J12" i="2"/>
  <c r="J10" i="2"/>
  <c r="J5" i="2"/>
  <c r="J20" i="2"/>
  <c r="J21" i="2"/>
  <c r="J33" i="2"/>
  <c r="J37" i="2"/>
  <c r="J39" i="2"/>
  <c r="J16" i="2"/>
  <c r="J26" i="2"/>
  <c r="J30" i="2"/>
  <c r="J11" i="2"/>
  <c r="J34" i="2"/>
  <c r="J9" i="2"/>
  <c r="J18" i="2"/>
  <c r="J23" i="2"/>
  <c r="J29" i="2"/>
  <c r="J35" i="2"/>
  <c r="J38" i="2"/>
  <c r="J41" i="2"/>
  <c r="J28" i="2"/>
  <c r="J14" i="2"/>
  <c r="J19" i="2"/>
  <c r="J24" i="2"/>
  <c r="J25" i="2"/>
  <c r="J27" i="2"/>
  <c r="J36" i="2"/>
  <c r="J40" i="2"/>
</calcChain>
</file>

<file path=xl/sharedStrings.xml><?xml version="1.0" encoding="utf-8"?>
<sst xmlns="http://schemas.openxmlformats.org/spreadsheetml/2006/main" count="655" uniqueCount="269">
  <si>
    <t>NOTLAR:</t>
  </si>
  <si>
    <t>DÖVİZLER</t>
  </si>
  <si>
    <t>T.C. Merkez Bankası Efektif Satış Fiyatı</t>
  </si>
  <si>
    <t>7000
kcal/kg</t>
  </si>
  <si>
    <t>9562
kcal/kg</t>
  </si>
  <si>
    <t>860
kcal/kwh</t>
  </si>
  <si>
    <t>11000
kcal/kg</t>
  </si>
  <si>
    <t>11100
kcal/kg</t>
  </si>
  <si>
    <t>10256
kcal/kg</t>
  </si>
  <si>
    <t>8250
kcal/m³</t>
  </si>
  <si>
    <t>Yakıt
Çeşidi</t>
  </si>
  <si>
    <t>TL/kg</t>
  </si>
  <si>
    <t>TL/m³</t>
  </si>
  <si>
    <t>TL/kWh</t>
  </si>
  <si>
    <t>Yakıt 
Alt 
Isıl 
Değeri</t>
  </si>
  <si>
    <t>TL</t>
  </si>
  <si>
    <t>İlgili 
Şirket</t>
  </si>
  <si>
    <t>Avro</t>
  </si>
  <si>
    <r>
      <t xml:space="preserve">Türkiye
</t>
    </r>
    <r>
      <rPr>
        <b/>
        <sz val="12"/>
        <rFont val="Arial"/>
        <family val="2"/>
      </rPr>
      <t>BOTAŞ</t>
    </r>
  </si>
  <si>
    <r>
      <t>TL/m</t>
    </r>
    <r>
      <rPr>
        <vertAlign val="superscript"/>
        <sz val="11"/>
        <rFont val="Arial"/>
        <family val="2"/>
      </rPr>
      <t>3</t>
    </r>
  </si>
  <si>
    <r>
      <t xml:space="preserve">Ankara
</t>
    </r>
    <r>
      <rPr>
        <b/>
        <sz val="12"/>
        <rFont val="Arial"/>
        <family val="2"/>
      </rPr>
      <t>BAŞKENTGAZ</t>
    </r>
  </si>
  <si>
    <r>
      <t xml:space="preserve">Eskişehir
</t>
    </r>
    <r>
      <rPr>
        <b/>
        <sz val="12"/>
        <rFont val="Arial"/>
        <family val="2"/>
      </rPr>
      <t>ESGAZ</t>
    </r>
  </si>
  <si>
    <r>
      <t xml:space="preserve">İstanbul
</t>
    </r>
    <r>
      <rPr>
        <b/>
        <sz val="12"/>
        <rFont val="Arial"/>
        <family val="2"/>
      </rPr>
      <t>İGDAŞ</t>
    </r>
  </si>
  <si>
    <r>
      <t xml:space="preserve">Bursa
</t>
    </r>
    <r>
      <rPr>
        <b/>
        <sz val="12"/>
        <rFont val="Arial"/>
        <family val="2"/>
      </rPr>
      <t>BURSAGAZ</t>
    </r>
  </si>
  <si>
    <r>
      <t xml:space="preserve">İstanbul
</t>
    </r>
    <r>
      <rPr>
        <b/>
        <sz val="12"/>
        <rFont val="Arial"/>
        <family val="2"/>
      </rPr>
      <t>HAKAN KÖMÜR</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</si>
  <si>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</si>
  <si>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</si>
  <si>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</si>
  <si>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</si>
  <si>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</si>
  <si>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</si>
  <si>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</si>
  <si>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</si>
  <si>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</si>
  <si>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</si>
  <si>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</si>
  <si>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</si>
  <si>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</si>
  <si>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</si>
  <si>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</si>
  <si>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</si>
  <si>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</si>
  <si>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</si>
  <si>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</si>
  <si>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</si>
  <si>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4932
kcal/kg</t>
  </si>
  <si>
    <t>4724
kcal/kg</t>
  </si>
  <si>
    <t>ABD Doları</t>
  </si>
  <si>
    <r>
      <t xml:space="preserve">Soma Kısrakdere
Manisa - </t>
    </r>
    <r>
      <rPr>
        <b/>
        <sz val="12"/>
        <rFont val="NewsGoth Cn BT"/>
        <charset val="162"/>
      </rPr>
      <t>ELİ</t>
    </r>
  </si>
  <si>
    <r>
      <t xml:space="preserve">Yıllık 
</t>
    </r>
    <r>
      <rPr>
        <b/>
        <sz val="13"/>
        <rFont val="Arial"/>
        <family val="2"/>
        <charset val="162"/>
      </rPr>
      <t>Değişim</t>
    </r>
    <r>
      <rPr>
        <sz val="13"/>
        <rFont val="Arial"/>
        <family val="2"/>
        <charset val="162"/>
      </rPr>
      <t xml:space="preserve"> Oranı</t>
    </r>
  </si>
  <si>
    <r>
      <t>SANAYİDE</t>
    </r>
    <r>
      <rPr>
        <sz val="22"/>
        <rFont val="Arial"/>
        <family val="2"/>
        <charset val="162"/>
      </rPr>
      <t xml:space="preserve"> </t>
    </r>
    <r>
      <rPr>
        <sz val="16"/>
        <rFont val="Arial"/>
        <family val="2"/>
        <charset val="162"/>
      </rPr>
      <t xml:space="preserve">1000 kcal ısı ihtiyacı için gerekli olan </t>
    </r>
    <r>
      <rPr>
        <b/>
        <sz val="16"/>
        <rFont val="Arial"/>
        <family val="2"/>
        <charset val="162"/>
      </rPr>
      <t>ÇEŞİTLİ YAKITLAR</t>
    </r>
    <r>
      <rPr>
        <sz val="16"/>
        <rFont val="Arial"/>
        <family val="2"/>
        <charset val="162"/>
      </rPr>
      <t xml:space="preserve"> için </t>
    </r>
    <r>
      <rPr>
        <b/>
        <sz val="16"/>
        <rFont val="Arial"/>
        <family val="2"/>
        <charset val="162"/>
      </rPr>
      <t>MALİYET KARŞILAŞTIRMA</t>
    </r>
    <r>
      <rPr>
        <sz val="16"/>
        <rFont val="Arial"/>
        <family val="2"/>
        <charset val="162"/>
      </rPr>
      <t xml:space="preserve"> TABLOSU</t>
    </r>
  </si>
  <si>
    <r>
      <rPr>
        <sz val="11"/>
        <rFont val="Arial"/>
        <family val="2"/>
        <charset val="162"/>
      </rPr>
      <t>Değişim</t>
    </r>
    <r>
      <rPr>
        <b/>
        <sz val="11"/>
        <rFont val="Arial"/>
        <family val="2"/>
        <charset val="162"/>
      </rPr>
      <t xml:space="preserve"> Sırası</t>
    </r>
  </si>
  <si>
    <r>
      <t xml:space="preserve">İzmit
</t>
    </r>
    <r>
      <rPr>
        <b/>
        <sz val="12"/>
        <rFont val="Arial"/>
        <family val="2"/>
      </rPr>
      <t>İZGAZ ENGIE</t>
    </r>
  </si>
  <si>
    <r>
      <t>İstanbul Avrupa Yakası</t>
    </r>
    <r>
      <rPr>
        <b/>
        <sz val="14"/>
        <rFont val="Arial"/>
        <family val="2"/>
      </rPr>
      <t xml:space="preserve">
</t>
    </r>
    <r>
      <rPr>
        <b/>
        <sz val="12"/>
        <rFont val="Arial"/>
        <family val="2"/>
        <charset val="162"/>
      </rPr>
      <t>SHELL TÜRKİYE</t>
    </r>
  </si>
  <si>
    <t>TESİSAT DERGİSİ - B2B MEDYA - TEKNİK SEKTÖR YAYINCILIĞI</t>
  </si>
  <si>
    <t>Ortalama 
İşletme 
Verim 
Değeri</t>
  </si>
  <si>
    <t>En 
Ucuza 
Göre 
Yakıt 
Maliyeti 
İndeksi</t>
  </si>
  <si>
    <t>1,305085 x 1000
7.000 x 0,65</t>
  </si>
  <si>
    <t>Sıra No</t>
  </si>
  <si>
    <r>
      <rPr>
        <b/>
        <sz val="11"/>
        <rFont val="Arial"/>
        <family val="2"/>
        <charset val="162"/>
      </rPr>
      <t>4.</t>
    </r>
    <r>
      <rPr>
        <sz val="11"/>
        <rFont val="Arial"/>
        <family val="2"/>
      </rPr>
      <t xml:space="preserve"> </t>
    </r>
    <r>
      <rPr>
        <b/>
        <sz val="11"/>
        <rFont val="Arial"/>
        <family val="2"/>
        <charset val="162"/>
      </rPr>
      <t xml:space="preserve">Doğalgaz </t>
    </r>
    <r>
      <rPr>
        <sz val="11"/>
        <rFont val="Arial"/>
        <family val="2"/>
      </rPr>
      <t>müşterilerinin birim fiyatları</t>
    </r>
    <r>
      <rPr>
        <b/>
        <sz val="11"/>
        <rFont val="Arial"/>
        <family val="2"/>
        <charset val="162"/>
      </rPr>
      <t xml:space="preserve"> EPDK</t>
    </r>
    <r>
      <rPr>
        <sz val="11"/>
        <rFont val="Arial"/>
        <family val="2"/>
      </rPr>
      <t>'nın 28.12.2011 tarih ve 3600 no'lu kurul kararı ile 2012 yılı boyunca yıllık 300.000 m</t>
    </r>
    <r>
      <rPr>
        <vertAlign val="superscript"/>
        <sz val="11"/>
        <rFont val="Arial"/>
        <family val="2"/>
      </rPr>
      <t>3</t>
    </r>
    <r>
      <rPr>
        <sz val="11"/>
        <rFont val="Arial"/>
        <family val="2"/>
      </rPr>
      <t xml:space="preserve"> gaz kullanımının üstünde kullananlar için olup, Serbest Tüketici Olmayanların birim fiyatları ise konut ve ticari işyerlerinde kullananlar ile aynıdır.</t>
    </r>
    <r>
      <rPr>
        <b/>
        <sz val="11"/>
        <rFont val="Arial"/>
        <family val="2"/>
        <charset val="162"/>
      </rPr>
      <t xml:space="preserve"> İGDAŞ</t>
    </r>
    <r>
      <rPr>
        <sz val="11"/>
        <rFont val="Arial"/>
        <family val="2"/>
      </rPr>
      <t xml:space="preserve">'ın ve </t>
    </r>
    <r>
      <rPr>
        <b/>
        <sz val="11"/>
        <rFont val="Arial"/>
        <family val="2"/>
        <charset val="162"/>
      </rPr>
      <t>BAŞKENTGAZ</t>
    </r>
    <r>
      <rPr>
        <sz val="11"/>
        <rFont val="Arial"/>
        <family val="2"/>
      </rPr>
      <t>'ın 01 Şubat 2012  tarihinde yayınlanan Serbest Tüketici Olan doğalgaz kullanıcılarının birim fiyatları Doğalgaz Piyasası Tarifeler Yönetmeliği'nin Geçici 6. Maddesi hükmü çerçevesinde belirlenen tarifeye göre olup, Serbest Tüketici Olmayanların birim fiyatları ise konut ve ticari işyerlerinde kullananlar ile aynıdır. Bu iki kademeli (300.000-800.000 m</t>
    </r>
    <r>
      <rPr>
        <vertAlign val="superscript"/>
        <sz val="11"/>
        <rFont val="Arial"/>
        <family val="2"/>
        <charset val="162"/>
      </rPr>
      <t>3</t>
    </r>
    <r>
      <rPr>
        <sz val="11"/>
        <rFont val="Arial"/>
        <family val="2"/>
      </rPr>
      <t>/yıl arası ve 800.000 m</t>
    </r>
    <r>
      <rPr>
        <vertAlign val="superscript"/>
        <sz val="11"/>
        <rFont val="Arial"/>
        <family val="2"/>
        <charset val="162"/>
      </rPr>
      <t>3</t>
    </r>
    <r>
      <rPr>
        <sz val="11"/>
        <rFont val="Arial"/>
        <family val="2"/>
      </rPr>
      <t xml:space="preserve">/yıl üstü) serbest tüketici fiyatı </t>
    </r>
    <r>
      <rPr>
        <b/>
        <sz val="11"/>
        <rFont val="Arial"/>
        <family val="2"/>
        <charset val="162"/>
      </rPr>
      <t>İGDAŞ</t>
    </r>
    <r>
      <rPr>
        <sz val="11"/>
        <rFont val="Arial"/>
        <family val="2"/>
      </rPr>
      <t xml:space="preserve">'ın ve  </t>
    </r>
    <r>
      <rPr>
        <b/>
        <sz val="11"/>
        <rFont val="Arial"/>
        <family val="2"/>
        <charset val="162"/>
      </rPr>
      <t>BAŞKENTGAZ</t>
    </r>
    <r>
      <rPr>
        <sz val="11"/>
        <rFont val="Arial"/>
        <family val="2"/>
      </rPr>
      <t xml:space="preserve">'ın özelleşme sürecinde olmasından dolayı olup 2012 yılı Şubat ayından itibaren geçerlidir. </t>
    </r>
    <r>
      <rPr>
        <b/>
        <sz val="11"/>
        <rFont val="Arial"/>
        <family val="2"/>
        <charset val="162"/>
      </rPr>
      <t>BURSAGAZ</t>
    </r>
    <r>
      <rPr>
        <sz val="11"/>
        <rFont val="Arial"/>
        <family val="2"/>
      </rPr>
      <t xml:space="preserve"> ve </t>
    </r>
    <r>
      <rPr>
        <b/>
        <sz val="11"/>
        <rFont val="Arial"/>
        <family val="2"/>
        <charset val="162"/>
      </rPr>
      <t>ESGAZ</t>
    </r>
    <r>
      <rPr>
        <sz val="11"/>
        <rFont val="Arial"/>
        <family val="2"/>
      </rPr>
      <t>'ın 2013 yılı perakenda satış fiyatları EPDK'nın 31.12.2012 tarihli TDB.16.120.02-2380 sayılı Başbakanlık Makamına müzekkeresi çerçevesinde; Doğalgaz Dağıtım Şirketleri için Tarife Hesaplama Usul ve Esaslarını belirleyen 20.12.2011 tarih ve 3580 sayılı Kurul Kararı uyarınca kademeli tüketimler bazında hesaplanacak olup, 01.01.2013 itibarı ile uygulamaya geçilmiştir.</t>
    </r>
  </si>
  <si>
    <r>
      <rPr>
        <b/>
        <sz val="11"/>
        <rFont val="Arial"/>
        <family val="2"/>
        <charset val="162"/>
      </rPr>
      <t>2.</t>
    </r>
    <r>
      <rPr>
        <sz val="11"/>
        <rFont val="Arial"/>
        <family val="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</si>
  <si>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rPr>
        <b/>
        <sz val="11"/>
        <rFont val="Arial"/>
        <family val="2"/>
        <charset val="162"/>
      </rPr>
      <t>1.</t>
    </r>
    <r>
      <rPr>
        <sz val="11"/>
        <rFont val="Arial"/>
        <family val="2"/>
      </rPr>
      <t xml:space="preserve"> Bu tablo yakıtların yaklaşık işletme maliyetleri hakkında fikir verebilmek için hazırlanmış olup, </t>
    </r>
    <r>
      <rPr>
        <b/>
        <sz val="11"/>
        <rFont val="Arial"/>
        <family val="2"/>
      </rPr>
      <t>birim fiyatlara %18 KDV HARİÇTİR.</t>
    </r>
    <r>
      <rPr>
        <sz val="11"/>
        <rFont val="Arial"/>
        <family val="2"/>
      </rPr>
      <t xml:space="preserve"> </t>
    </r>
  </si>
  <si>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t>
    </r>
    <r>
      <rPr>
        <b/>
        <sz val="12"/>
        <rFont val="Arial"/>
        <family val="2"/>
        <charset val="162"/>
      </rPr>
      <t>Doğalgaz</t>
    </r>
    <r>
      <rPr>
        <sz val="12"/>
        <rFont val="Arial"/>
        <family val="2"/>
        <charset val="162"/>
      </rPr>
      <t xml:space="preserve">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</si>
  <si>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t>
    </r>
    <r>
      <rPr>
        <b/>
        <sz val="12"/>
        <rFont val="Arial"/>
        <family val="2"/>
        <charset val="162"/>
      </rPr>
      <t>Doğalgaz</t>
    </r>
    <r>
      <rPr>
        <sz val="12"/>
        <rFont val="Arial"/>
        <family val="2"/>
      </rPr>
      <t xml:space="preserve"> Tüketimi için</t>
    </r>
  </si>
  <si>
    <r>
      <t>10.000.001- 100.000.000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</si>
  <si>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100.001 - 300.000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</si>
  <si>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</si>
  <si>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100.001 - 300.000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</si>
  <si>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300.001 - 1.000.000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</si>
  <si>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0 - 100.000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</si>
  <si>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0 - 100.000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</si>
  <si>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</si>
  <si>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Organize Sanayi Bölgesi
</t>
    </r>
    <r>
      <rPr>
        <b/>
        <sz val="12"/>
        <rFont val="Arial"/>
        <family val="2"/>
        <charset val="162"/>
      </rPr>
      <t>Doğalgaz</t>
    </r>
    <r>
      <rPr>
        <sz val="12"/>
        <rFont val="Arial"/>
        <family val="2"/>
      </rPr>
      <t xml:space="preserve">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</si>
  <si>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b/>
        <sz val="12"/>
        <rFont val="Arial"/>
        <family val="2"/>
        <charset val="162"/>
      </rPr>
      <t>Doğalgaz</t>
    </r>
    <r>
      <rPr>
        <sz val="12"/>
        <rFont val="Arial"/>
        <family val="2"/>
        <charset val="162"/>
      </rPr>
      <t xml:space="preserve"> Tüketimi için</t>
    </r>
  </si>
  <si>
    <r>
      <t xml:space="preserve">100.000.001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t>
    </r>
    <r>
      <rPr>
        <b/>
        <sz val="12"/>
        <rFont val="Arial"/>
        <family val="2"/>
        <charset val="162"/>
      </rPr>
      <t>Doğalgaz</t>
    </r>
    <r>
      <rPr>
        <sz val="12"/>
        <rFont val="Arial"/>
        <family val="2"/>
        <charset val="162"/>
      </rPr>
      <t xml:space="preserve"> Tüketimi için</t>
    </r>
  </si>
  <si>
    <r>
      <rPr>
        <b/>
        <sz val="12"/>
        <rFont val="Arial"/>
        <family val="2"/>
        <charset val="162"/>
      </rPr>
      <t>10.000.001 - 100.000.000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</si>
  <si>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10.000.001 - 100.000.000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</si>
  <si>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 xml:space="preserve">1.000.001 - 10.000.000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</si>
  <si>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 xml:space="preserve">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b/>
        <sz val="12"/>
        <rFont val="Arial"/>
        <family val="2"/>
        <charset val="162"/>
      </rPr>
      <t>Doğalgaz</t>
    </r>
    <r>
      <rPr>
        <sz val="12"/>
        <rFont val="Arial"/>
        <family val="2"/>
        <charset val="162"/>
      </rPr>
      <t xml:space="preserve"> Tüketimi için</t>
    </r>
  </si>
  <si>
    <r>
      <t>1.000.001 - 10.000.000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</si>
  <si>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b/>
        <sz val="12"/>
        <rFont val="Arial"/>
        <family val="2"/>
        <charset val="162"/>
      </rPr>
      <t>Doğalgaz</t>
    </r>
    <r>
      <rPr>
        <sz val="12"/>
        <rFont val="Arial"/>
        <family val="2"/>
        <charset val="162"/>
      </rPr>
      <t xml:space="preserve"> Tüketimi için</t>
    </r>
  </si>
  <si>
    <r>
      <rPr>
        <b/>
        <sz val="12"/>
        <rFont val="Arial"/>
        <family val="2"/>
        <charset val="162"/>
      </rPr>
      <t>300.001 - 1.000.000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</si>
  <si>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 xml:space="preserve">300.000-800.001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arasında
</t>
    </r>
    <r>
      <rPr>
        <b/>
        <sz val="12"/>
        <rFont val="Arial"/>
        <family val="2"/>
        <charset val="162"/>
      </rPr>
      <t>Doğalgaz</t>
    </r>
    <r>
      <rPr>
        <sz val="12"/>
        <rFont val="Arial"/>
        <family val="2"/>
        <charset val="162"/>
      </rPr>
      <t xml:space="preserve"> Tüketimi için</t>
    </r>
  </si>
  <si>
    <r>
      <t xml:space="preserve">300.001- 800.000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arasında</t>
    </r>
    <r>
      <rPr>
        <b/>
        <sz val="12"/>
        <rFont val="Arial"/>
        <family val="2"/>
      </rPr>
      <t xml:space="preserve">
</t>
    </r>
    <r>
      <rPr>
        <b/>
        <sz val="12"/>
        <rFont val="Arial"/>
        <family val="2"/>
        <charset val="162"/>
      </rPr>
      <t>Doğalgaz</t>
    </r>
    <r>
      <rPr>
        <sz val="12"/>
        <rFont val="Arial"/>
        <family val="2"/>
        <charset val="162"/>
      </rPr>
      <t xml:space="preserve"> Tüketimi için</t>
    </r>
  </si>
  <si>
    <r>
      <t xml:space="preserve">Fiyat 
</t>
    </r>
    <r>
      <rPr>
        <b/>
        <sz val="11"/>
        <rFont val="Arial"/>
        <family val="2"/>
        <charset val="162"/>
      </rPr>
      <t>Değişim
 Oranı</t>
    </r>
  </si>
  <si>
    <t>0,729000 x 1000
4.932 x 0.65</t>
  </si>
  <si>
    <r>
      <t>0,590715 x 1000</t>
    </r>
    <r>
      <rPr>
        <vertAlign val="superscript"/>
        <sz val="11"/>
        <rFont val="Arial"/>
        <family val="2"/>
      </rPr>
      <t xml:space="preserve">
</t>
    </r>
    <r>
      <rPr>
        <sz val="11"/>
        <rFont val="Arial"/>
        <family val="2"/>
      </rPr>
      <t>860 x 0,99</t>
    </r>
  </si>
  <si>
    <t>0,603000 x 1000
4.724 x 0,65</t>
  </si>
  <si>
    <t>1,083330 x 1000
8250 x 0,93</t>
  </si>
  <si>
    <r>
      <t>1,573000 x 1000</t>
    </r>
    <r>
      <rPr>
        <vertAlign val="superscript"/>
        <sz val="11"/>
        <rFont val="Arial"/>
        <family val="2"/>
      </rPr>
      <t xml:space="preserve">
</t>
    </r>
    <r>
      <rPr>
        <sz val="11"/>
        <rFont val="Arial"/>
        <family val="2"/>
      </rPr>
      <t xml:space="preserve">8.250 x 0,93 </t>
    </r>
  </si>
  <si>
    <t>07 Ağustos 2019
06 Ağustos 2018</t>
  </si>
  <si>
    <t>2,601695 x 1000
9,562 x 0,80</t>
  </si>
  <si>
    <t xml:space="preserve">2,722314  x 1000
8250 x 0,93 </t>
  </si>
  <si>
    <t xml:space="preserve">2,834499 x 1000
8250 x 0,93 </t>
  </si>
  <si>
    <t xml:space="preserve">1,400648 x 1000
8250 x 0,93 </t>
  </si>
  <si>
    <t xml:space="preserve">1,616980 x 1000
8250 x 0,93 </t>
  </si>
  <si>
    <t xml:space="preserve">1,890285 x 1000
8250 x 0,93 </t>
  </si>
  <si>
    <t xml:space="preserve">1,334686 x 1000
8250 x 0,93 </t>
  </si>
  <si>
    <t>1,565250 x 1000
8250 x 0,93</t>
  </si>
  <si>
    <t xml:space="preserve">1,632621 x 1000
8250 x 0,93 </t>
  </si>
  <si>
    <t xml:space="preserve">1,824323 x 1000
8250 x 0,93 </t>
  </si>
  <si>
    <t xml:space="preserve">1,262037 x 1000
8250 x 0,93 </t>
  </si>
  <si>
    <t xml:space="preserve">1,577307 x 1000
8250 x 0,93 </t>
  </si>
  <si>
    <t xml:space="preserve">1,593038 x 1000
8250 x 0,93 </t>
  </si>
  <si>
    <t xml:space="preserve">1,621566 x 1000
8250 x 0,93 </t>
  </si>
  <si>
    <t xml:space="preserve">1,694462 x 1000
8250 x 0,93 </t>
  </si>
  <si>
    <t xml:space="preserve">1,204825 x 1000
8250 x 0,93 </t>
  </si>
  <si>
    <t xml:space="preserve">1,581935 x 1000
8250 x 0,93 </t>
  </si>
  <si>
    <t xml:space="preserve">1,603997 x 1000
8250 x 0,93 </t>
  </si>
  <si>
    <t xml:space="preserve">1,727313 x 1000
8250 x 0,93 </t>
  </si>
  <si>
    <t xml:space="preserve">1,688449 x 1000
8250 x 0,93 </t>
  </si>
  <si>
    <t xml:space="preserve">1,7273136 x 1000
8250 x 0,93 </t>
  </si>
  <si>
    <t xml:space="preserve">1,802108x 1000
8250 x 0,93 </t>
  </si>
  <si>
    <t xml:space="preserve">1,647366 x 1000
8250 x 0,93 </t>
  </si>
  <si>
    <t xml:space="preserve">1,611540 x 1000
8250 x 0,93 </t>
  </si>
  <si>
    <t xml:space="preserve">1,585763x 1000
8250 x 0,93 </t>
  </si>
  <si>
    <t xml:space="preserve">1,579601 x 1000
8250 x 0,93 </t>
  </si>
  <si>
    <t xml:space="preserve">1,157729 x 1000
8250 x 0,93 </t>
  </si>
  <si>
    <t xml:space="preserve">1,235704 x 1000
8250 x 0,93 </t>
  </si>
  <si>
    <r>
      <t>SANAYİDE</t>
    </r>
    <r>
      <rPr>
        <sz val="8"/>
        <rFont val="Arial"/>
        <family val="2"/>
        <charset val="162"/>
      </rPr>
      <t xml:space="preserve"> 1000 kcal ısı ihtiyacı için gerekli olan </t>
    </r>
    <r>
      <rPr>
        <b/>
        <sz val="8"/>
        <rFont val="Arial"/>
        <family val="2"/>
        <charset val="162"/>
      </rPr>
      <t>ÇEŞİTLİ YAKITLAR</t>
    </r>
    <r>
      <rPr>
        <sz val="8"/>
        <rFont val="Arial"/>
        <family val="2"/>
        <charset val="162"/>
      </rPr>
      <t xml:space="preserve"> için </t>
    </r>
    <r>
      <rPr>
        <b/>
        <sz val="8"/>
        <rFont val="Arial"/>
        <family val="2"/>
        <charset val="162"/>
      </rPr>
      <t>MALİYET KARŞILAŞTIRMA</t>
    </r>
    <r>
      <rPr>
        <sz val="8"/>
        <rFont val="Arial"/>
        <family val="2"/>
        <charset val="162"/>
      </rPr>
      <t xml:space="preserve"> TABLOSU</t>
    </r>
  </si>
  <si>
    <r>
      <t xml:space="preserve">( 07 Ağustos 2019 </t>
    </r>
    <r>
      <rPr>
        <sz val="8"/>
        <rFont val="Arial"/>
        <family val="2"/>
        <charset val="162"/>
      </rPr>
      <t xml:space="preserve">tarihinde belirlenmiş  </t>
    </r>
    <r>
      <rPr>
        <b/>
        <sz val="8"/>
        <rFont val="Arial"/>
        <family val="2"/>
        <charset val="162"/>
      </rPr>
      <t>KDV HARİÇ</t>
    </r>
    <r>
      <rPr>
        <sz val="8"/>
        <rFont val="Arial"/>
        <family val="2"/>
        <charset val="162"/>
      </rPr>
      <t xml:space="preserve"> birim fiyatlarla </t>
    </r>
    <r>
      <rPr>
        <b/>
        <sz val="8"/>
        <rFont val="Arial"/>
        <family val="2"/>
        <charset val="162"/>
      </rPr>
      <t>)</t>
    </r>
  </si>
  <si>
    <r>
      <t xml:space="preserve">07 Ağustos 2019
</t>
    </r>
    <r>
      <rPr>
        <sz val="8"/>
        <rFont val="Arial"/>
        <family val="2"/>
        <charset val="162"/>
      </rPr>
      <t>Tarihindeki
Birim Fiyat</t>
    </r>
  </si>
  <si>
    <r>
      <t>07 Ağustos 2019</t>
    </r>
    <r>
      <rPr>
        <b/>
        <sz val="8"/>
        <rFont val="Arial"/>
        <family val="2"/>
        <charset val="162"/>
      </rPr>
      <t xml:space="preserve">
</t>
    </r>
    <r>
      <rPr>
        <sz val="8"/>
        <rFont val="Arial"/>
        <family val="2"/>
        <charset val="162"/>
      </rPr>
      <t>Tarihindeki Fiyatlarla</t>
    </r>
    <r>
      <rPr>
        <b/>
        <sz val="8"/>
        <rFont val="Arial"/>
        <family val="2"/>
        <charset val="162"/>
      </rPr>
      <t xml:space="preserve">
TL/1000 kcal</t>
    </r>
  </si>
  <si>
    <r>
      <rPr>
        <b/>
        <sz val="8"/>
        <rFont val="Arial"/>
        <family val="2"/>
        <charset val="162"/>
      </rPr>
      <t>06 Ağustos 2018</t>
    </r>
    <r>
      <rPr>
        <sz val="8"/>
        <rFont val="Arial"/>
        <family val="2"/>
        <charset val="162"/>
      </rPr>
      <t xml:space="preserve">
Tarihindeki 
Birim Fiyatları </t>
    </r>
  </si>
  <si>
    <r>
      <t xml:space="preserve">Fiyat 
</t>
    </r>
    <r>
      <rPr>
        <b/>
        <sz val="8"/>
        <rFont val="Arial"/>
        <family val="2"/>
        <charset val="162"/>
      </rPr>
      <t>Değişim
 Oranı</t>
    </r>
  </si>
  <si>
    <r>
      <rPr>
        <sz val="8"/>
        <rFont val="Arial"/>
        <family val="2"/>
        <charset val="162"/>
      </rPr>
      <t>Değişim</t>
    </r>
    <r>
      <rPr>
        <b/>
        <sz val="8"/>
        <rFont val="Arial"/>
        <family val="2"/>
        <charset val="162"/>
      </rPr>
      <t xml:space="preserve"> Sırası</t>
    </r>
  </si>
  <si>
    <r>
      <t xml:space="preserve">300.000 </t>
    </r>
    <r>
      <rPr>
        <sz val="8"/>
        <rFont val="Arial"/>
        <family val="2"/>
        <charset val="162"/>
      </rPr>
      <t>m</t>
    </r>
    <r>
      <rPr>
        <vertAlign val="superscript"/>
        <sz val="8"/>
        <rFont val="Arial"/>
        <family val="2"/>
        <charset val="162"/>
      </rPr>
      <t>3</t>
    </r>
    <r>
      <rPr>
        <sz val="8"/>
        <rFont val="Arial"/>
        <family val="2"/>
        <charset val="162"/>
      </rPr>
      <t>/yıl ve</t>
    </r>
    <r>
      <rPr>
        <b/>
        <sz val="8"/>
        <rFont val="Arial"/>
        <family val="2"/>
        <charset val="162"/>
      </rPr>
      <t xml:space="preserve"> altında</t>
    </r>
    <r>
      <rPr>
        <sz val="8"/>
        <rFont val="Arial"/>
        <family val="2"/>
        <charset val="162"/>
      </rPr>
      <t xml:space="preserve">
</t>
    </r>
    <r>
      <rPr>
        <b/>
        <sz val="8"/>
        <rFont val="Arial"/>
        <family val="2"/>
        <charset val="162"/>
      </rPr>
      <t>Doğalgaz</t>
    </r>
    <r>
      <rPr>
        <sz val="8"/>
        <rFont val="Arial"/>
        <family val="2"/>
        <charset val="162"/>
      </rPr>
      <t xml:space="preserve"> Tüketimi için</t>
    </r>
  </si>
  <si>
    <r>
      <t xml:space="preserve">Türkiye
</t>
    </r>
    <r>
      <rPr>
        <b/>
        <sz val="8"/>
        <rFont val="Arial"/>
        <family val="2"/>
      </rPr>
      <t>BOTAŞ</t>
    </r>
  </si>
  <si>
    <r>
      <t>TL/m</t>
    </r>
    <r>
      <rPr>
        <vertAlign val="superscript"/>
        <sz val="8"/>
        <rFont val="Arial"/>
        <family val="2"/>
      </rPr>
      <t>3</t>
    </r>
  </si>
  <si>
    <r>
      <t xml:space="preserve">300.000 </t>
    </r>
    <r>
      <rPr>
        <sz val="8"/>
        <rFont val="Arial"/>
        <family val="2"/>
        <charset val="162"/>
      </rPr>
      <t>m</t>
    </r>
    <r>
      <rPr>
        <vertAlign val="superscript"/>
        <sz val="8"/>
        <rFont val="Arial"/>
        <family val="2"/>
        <charset val="162"/>
      </rPr>
      <t>3</t>
    </r>
    <r>
      <rPr>
        <sz val="8"/>
        <rFont val="Arial"/>
        <family val="2"/>
        <charset val="162"/>
      </rPr>
      <t>/yıl ve</t>
    </r>
    <r>
      <rPr>
        <b/>
        <sz val="8"/>
        <rFont val="Arial"/>
        <family val="2"/>
        <charset val="162"/>
      </rPr>
      <t xml:space="preserve"> altında</t>
    </r>
    <r>
      <rPr>
        <sz val="8"/>
        <rFont val="Arial"/>
        <family val="2"/>
        <charset val="162"/>
      </rPr>
      <t xml:space="preserve">
Doğalgaz Tüketimi için</t>
    </r>
  </si>
  <si>
    <r>
      <rPr>
        <b/>
        <sz val="8"/>
        <rFont val="Arial"/>
        <family val="2"/>
        <charset val="162"/>
      </rPr>
      <t>100.001 - 300.000</t>
    </r>
    <r>
      <rPr>
        <sz val="8"/>
        <rFont val="Arial"/>
        <family val="2"/>
        <charset val="162"/>
      </rPr>
      <t xml:space="preserve"> m</t>
    </r>
    <r>
      <rPr>
        <vertAlign val="superscript"/>
        <sz val="8"/>
        <rFont val="Arial"/>
        <family val="2"/>
        <charset val="162"/>
      </rPr>
      <t>3</t>
    </r>
    <r>
      <rPr>
        <sz val="8"/>
        <rFont val="Arial"/>
        <family val="2"/>
        <charset val="162"/>
      </rPr>
      <t xml:space="preserve">/yıl
</t>
    </r>
    <r>
      <rPr>
        <b/>
        <sz val="8"/>
        <rFont val="Arial"/>
        <family val="2"/>
        <charset val="162"/>
      </rPr>
      <t>Doğalgaz</t>
    </r>
    <r>
      <rPr>
        <sz val="8"/>
        <rFont val="Arial"/>
        <family val="2"/>
        <charset val="162"/>
      </rPr>
      <t xml:space="preserve"> Tüketimi için</t>
    </r>
  </si>
  <si>
    <r>
      <t xml:space="preserve">İzmit
</t>
    </r>
    <r>
      <rPr>
        <b/>
        <sz val="8"/>
        <rFont val="Arial"/>
        <family val="2"/>
      </rPr>
      <t>İZGAZ ENGIE</t>
    </r>
  </si>
  <si>
    <r>
      <rPr>
        <b/>
        <sz val="8"/>
        <rFont val="Arial"/>
        <family val="2"/>
        <charset val="162"/>
      </rPr>
      <t>100.001 - 300.000</t>
    </r>
    <r>
      <rPr>
        <sz val="8"/>
        <rFont val="Arial"/>
        <family val="2"/>
        <charset val="162"/>
      </rPr>
      <t xml:space="preserve"> m</t>
    </r>
    <r>
      <rPr>
        <vertAlign val="superscript"/>
        <sz val="8"/>
        <rFont val="Arial"/>
        <family val="2"/>
        <charset val="162"/>
      </rPr>
      <t>3</t>
    </r>
    <r>
      <rPr>
        <sz val="8"/>
        <rFont val="Arial"/>
        <family val="2"/>
        <charset val="162"/>
      </rPr>
      <t>/yıl
Doğalgaz Tüketimi için</t>
    </r>
  </si>
  <si>
    <r>
      <t>100.001 - 300.000</t>
    </r>
    <r>
      <rPr>
        <sz val="8"/>
        <rFont val="Arial"/>
        <family val="2"/>
      </rPr>
      <t xml:space="preserve"> m</t>
    </r>
    <r>
      <rPr>
        <vertAlign val="superscript"/>
        <sz val="8"/>
        <rFont val="Arial"/>
        <family val="2"/>
        <charset val="162"/>
      </rPr>
      <t>3</t>
    </r>
    <r>
      <rPr>
        <sz val="8"/>
        <rFont val="Arial"/>
        <family val="2"/>
      </rPr>
      <t xml:space="preserve">/yıl
</t>
    </r>
    <r>
      <rPr>
        <b/>
        <sz val="8"/>
        <rFont val="Arial"/>
        <family val="2"/>
        <charset val="162"/>
      </rPr>
      <t>Doğalgaz</t>
    </r>
    <r>
      <rPr>
        <sz val="8"/>
        <rFont val="Arial"/>
        <family val="2"/>
      </rPr>
      <t xml:space="preserve"> Tüketimi için</t>
    </r>
  </si>
  <si>
    <r>
      <t xml:space="preserve">Bursa
</t>
    </r>
    <r>
      <rPr>
        <b/>
        <sz val="8"/>
        <rFont val="Arial"/>
        <family val="2"/>
      </rPr>
      <t>BURSAGAZ</t>
    </r>
  </si>
  <si>
    <r>
      <t>100.001 - 300.000</t>
    </r>
    <r>
      <rPr>
        <sz val="8"/>
        <rFont val="Arial"/>
        <family val="2"/>
      </rPr>
      <t xml:space="preserve"> m</t>
    </r>
    <r>
      <rPr>
        <vertAlign val="superscript"/>
        <sz val="8"/>
        <rFont val="Arial"/>
        <family val="2"/>
        <charset val="162"/>
      </rPr>
      <t>3</t>
    </r>
    <r>
      <rPr>
        <sz val="8"/>
        <rFont val="Arial"/>
        <family val="2"/>
      </rPr>
      <t>/yıl
Doğalgaz Tüketimi için</t>
    </r>
  </si>
  <si>
    <r>
      <rPr>
        <b/>
        <sz val="8"/>
        <rFont val="Arial"/>
        <family val="2"/>
        <charset val="162"/>
      </rPr>
      <t>0 - 100.000</t>
    </r>
    <r>
      <rPr>
        <sz val="8"/>
        <rFont val="Arial"/>
        <family val="2"/>
        <charset val="162"/>
      </rPr>
      <t xml:space="preserve"> m</t>
    </r>
    <r>
      <rPr>
        <vertAlign val="superscript"/>
        <sz val="8"/>
        <rFont val="Arial"/>
        <family val="2"/>
        <charset val="162"/>
      </rPr>
      <t>3</t>
    </r>
    <r>
      <rPr>
        <sz val="8"/>
        <rFont val="Arial"/>
        <family val="2"/>
        <charset val="162"/>
      </rPr>
      <t xml:space="preserve">/yıl
</t>
    </r>
    <r>
      <rPr>
        <b/>
        <sz val="8"/>
        <rFont val="Arial"/>
        <family val="2"/>
        <charset val="162"/>
      </rPr>
      <t>Doğalgaz</t>
    </r>
    <r>
      <rPr>
        <sz val="8"/>
        <rFont val="Arial"/>
        <family val="2"/>
        <charset val="162"/>
      </rPr>
      <t xml:space="preserve"> Tüketimi için</t>
    </r>
  </si>
  <si>
    <r>
      <t xml:space="preserve">Eskişehir
</t>
    </r>
    <r>
      <rPr>
        <b/>
        <sz val="8"/>
        <rFont val="Arial"/>
        <family val="2"/>
      </rPr>
      <t>ESGAZ</t>
    </r>
  </si>
  <si>
    <r>
      <t>0 - 100.000</t>
    </r>
    <r>
      <rPr>
        <sz val="8"/>
        <rFont val="Arial"/>
        <family val="2"/>
      </rPr>
      <t xml:space="preserve"> m</t>
    </r>
    <r>
      <rPr>
        <vertAlign val="superscript"/>
        <sz val="8"/>
        <rFont val="Arial"/>
        <family val="2"/>
        <charset val="162"/>
      </rPr>
      <t>3</t>
    </r>
    <r>
      <rPr>
        <sz val="8"/>
        <rFont val="Arial"/>
        <family val="2"/>
      </rPr>
      <t xml:space="preserve">/yıl
</t>
    </r>
    <r>
      <rPr>
        <b/>
        <sz val="8"/>
        <rFont val="Arial"/>
        <family val="2"/>
        <charset val="162"/>
      </rPr>
      <t>Doğalgaz</t>
    </r>
    <r>
      <rPr>
        <sz val="8"/>
        <rFont val="Arial"/>
        <family val="2"/>
      </rPr>
      <t xml:space="preserve"> Tüketimi için</t>
    </r>
  </si>
  <si>
    <r>
      <rPr>
        <b/>
        <sz val="8"/>
        <rFont val="Arial"/>
        <family val="2"/>
        <charset val="162"/>
      </rPr>
      <t>0 - 100.000</t>
    </r>
    <r>
      <rPr>
        <sz val="8"/>
        <rFont val="Arial"/>
        <family val="2"/>
        <charset val="162"/>
      </rPr>
      <t xml:space="preserve"> m</t>
    </r>
    <r>
      <rPr>
        <vertAlign val="superscript"/>
        <sz val="8"/>
        <rFont val="Arial"/>
        <family val="2"/>
        <charset val="162"/>
      </rPr>
      <t>3</t>
    </r>
    <r>
      <rPr>
        <sz val="8"/>
        <rFont val="Arial"/>
        <family val="2"/>
        <charset val="162"/>
      </rPr>
      <t>/yıl
Doğalgaz Tüketimi için</t>
    </r>
  </si>
  <si>
    <r>
      <t>0 - 300.000</t>
    </r>
    <r>
      <rPr>
        <sz val="8"/>
        <rFont val="Arial"/>
        <family val="2"/>
      </rPr>
      <t xml:space="preserve"> m</t>
    </r>
    <r>
      <rPr>
        <vertAlign val="superscript"/>
        <sz val="8"/>
        <rFont val="Arial"/>
        <family val="2"/>
        <charset val="162"/>
      </rPr>
      <t>3</t>
    </r>
    <r>
      <rPr>
        <sz val="8"/>
        <rFont val="Arial"/>
        <family val="2"/>
      </rPr>
      <t xml:space="preserve">/yıl
</t>
    </r>
    <r>
      <rPr>
        <b/>
        <sz val="8"/>
        <rFont val="Arial"/>
        <family val="2"/>
        <charset val="162"/>
      </rPr>
      <t>Doğalgaz</t>
    </r>
    <r>
      <rPr>
        <sz val="8"/>
        <rFont val="Arial"/>
        <family val="2"/>
      </rPr>
      <t xml:space="preserve"> Tüketimi için</t>
    </r>
  </si>
  <si>
    <r>
      <t xml:space="preserve">İstanbul
</t>
    </r>
    <r>
      <rPr>
        <b/>
        <sz val="8"/>
        <rFont val="Arial"/>
        <family val="2"/>
      </rPr>
      <t>İGDAŞ</t>
    </r>
  </si>
  <si>
    <r>
      <t xml:space="preserve">Organize Sanayi Bölgesi
</t>
    </r>
    <r>
      <rPr>
        <sz val="8"/>
        <rFont val="Arial"/>
        <family val="2"/>
      </rPr>
      <t>Doğalgaz Tüketimi için</t>
    </r>
  </si>
  <si>
    <r>
      <t xml:space="preserve">Ankara
</t>
    </r>
    <r>
      <rPr>
        <b/>
        <sz val="8"/>
        <rFont val="Arial"/>
        <family val="2"/>
      </rPr>
      <t>BAŞKENTGAZ</t>
    </r>
  </si>
  <si>
    <r>
      <t xml:space="preserve">300.001 </t>
    </r>
    <r>
      <rPr>
        <sz val="8"/>
        <rFont val="Arial"/>
        <family val="2"/>
        <charset val="162"/>
      </rPr>
      <t>m</t>
    </r>
    <r>
      <rPr>
        <vertAlign val="superscript"/>
        <sz val="8"/>
        <rFont val="Arial"/>
        <family val="2"/>
        <charset val="162"/>
      </rPr>
      <t>3</t>
    </r>
    <r>
      <rPr>
        <sz val="8"/>
        <rFont val="Arial"/>
        <family val="2"/>
        <charset val="162"/>
      </rPr>
      <t>/yıl ve</t>
    </r>
    <r>
      <rPr>
        <b/>
        <sz val="8"/>
        <rFont val="Arial"/>
        <family val="2"/>
        <charset val="162"/>
      </rPr>
      <t xml:space="preserve"> üstünde</t>
    </r>
    <r>
      <rPr>
        <b/>
        <sz val="8"/>
        <rFont val="Arial"/>
        <family val="2"/>
      </rPr>
      <t xml:space="preserve">
</t>
    </r>
    <r>
      <rPr>
        <sz val="8"/>
        <rFont val="Arial"/>
        <family val="2"/>
        <charset val="162"/>
      </rPr>
      <t>Doğalgaz Tüketimi için</t>
    </r>
  </si>
  <si>
    <r>
      <t xml:space="preserve">Organize Sanayi Bölgesi
</t>
    </r>
    <r>
      <rPr>
        <b/>
        <sz val="8"/>
        <rFont val="Arial"/>
        <family val="2"/>
        <charset val="162"/>
      </rPr>
      <t>Doğalgaz</t>
    </r>
    <r>
      <rPr>
        <sz val="8"/>
        <rFont val="Arial"/>
        <family val="2"/>
      </rPr>
      <t xml:space="preserve"> Tüketimi için</t>
    </r>
  </si>
  <si>
    <r>
      <t>0 - 100.000</t>
    </r>
    <r>
      <rPr>
        <sz val="8"/>
        <rFont val="Arial"/>
        <family val="2"/>
      </rPr>
      <t xml:space="preserve"> m</t>
    </r>
    <r>
      <rPr>
        <vertAlign val="superscript"/>
        <sz val="8"/>
        <rFont val="Arial"/>
        <family val="2"/>
        <charset val="162"/>
      </rPr>
      <t>3</t>
    </r>
    <r>
      <rPr>
        <sz val="8"/>
        <rFont val="Arial"/>
        <family val="2"/>
      </rPr>
      <t>/yıl
Doğalgaz Tüketimi için</t>
    </r>
  </si>
  <si>
    <r>
      <t xml:space="preserve">300.001 </t>
    </r>
    <r>
      <rPr>
        <sz val="8"/>
        <rFont val="Arial"/>
        <family val="2"/>
        <charset val="162"/>
      </rPr>
      <t>m</t>
    </r>
    <r>
      <rPr>
        <vertAlign val="superscript"/>
        <sz val="8"/>
        <rFont val="Arial"/>
        <family val="2"/>
        <charset val="162"/>
      </rPr>
      <t>3</t>
    </r>
    <r>
      <rPr>
        <sz val="8"/>
        <rFont val="Arial"/>
        <family val="2"/>
        <charset val="162"/>
      </rPr>
      <t>/yıl ve</t>
    </r>
    <r>
      <rPr>
        <b/>
        <sz val="8"/>
        <rFont val="Arial"/>
        <family val="2"/>
        <charset val="162"/>
      </rPr>
      <t xml:space="preserve"> üstünde</t>
    </r>
    <r>
      <rPr>
        <b/>
        <sz val="8"/>
        <rFont val="Arial"/>
        <family val="2"/>
      </rPr>
      <t xml:space="preserve">
</t>
    </r>
    <r>
      <rPr>
        <b/>
        <sz val="8"/>
        <rFont val="Arial"/>
        <family val="2"/>
        <charset val="162"/>
      </rPr>
      <t>Doğalgaz</t>
    </r>
    <r>
      <rPr>
        <sz val="8"/>
        <rFont val="Arial"/>
        <family val="2"/>
        <charset val="162"/>
      </rPr>
      <t xml:space="preserve"> Tüketimi için</t>
    </r>
  </si>
  <si>
    <r>
      <t>1,573000 x 1000</t>
    </r>
    <r>
      <rPr>
        <vertAlign val="superscript"/>
        <sz val="8"/>
        <rFont val="Arial"/>
        <family val="2"/>
      </rPr>
      <t xml:space="preserve">
</t>
    </r>
    <r>
      <rPr>
        <sz val="8"/>
        <rFont val="Arial"/>
        <family val="2"/>
      </rPr>
      <t xml:space="preserve">8.250 x 0,93 </t>
    </r>
  </si>
  <si>
    <r>
      <t>100.000.001</t>
    </r>
    <r>
      <rPr>
        <sz val="8"/>
        <rFont val="Arial"/>
        <family val="2"/>
      </rPr>
      <t xml:space="preserve"> m</t>
    </r>
    <r>
      <rPr>
        <vertAlign val="superscript"/>
        <sz val="8"/>
        <rFont val="Arial"/>
        <family val="2"/>
        <charset val="162"/>
      </rPr>
      <t>3</t>
    </r>
    <r>
      <rPr>
        <sz val="8"/>
        <rFont val="Arial"/>
        <family val="2"/>
      </rPr>
      <t xml:space="preserve">/yıl ve </t>
    </r>
    <r>
      <rPr>
        <b/>
        <sz val="8"/>
        <rFont val="Arial"/>
        <family val="2"/>
        <charset val="162"/>
      </rPr>
      <t>üstünde</t>
    </r>
    <r>
      <rPr>
        <sz val="8"/>
        <rFont val="Arial"/>
        <family val="2"/>
      </rPr>
      <t xml:space="preserve">
</t>
    </r>
    <r>
      <rPr>
        <b/>
        <sz val="8"/>
        <rFont val="Arial"/>
        <family val="2"/>
        <charset val="162"/>
      </rPr>
      <t>Doğalgaz</t>
    </r>
    <r>
      <rPr>
        <sz val="8"/>
        <rFont val="Arial"/>
        <family val="2"/>
      </rPr>
      <t xml:space="preserve"> Tüketimi için</t>
    </r>
  </si>
  <si>
    <r>
      <t>100.000.001</t>
    </r>
    <r>
      <rPr>
        <sz val="8"/>
        <rFont val="Arial"/>
        <family val="2"/>
      </rPr>
      <t xml:space="preserve"> m</t>
    </r>
    <r>
      <rPr>
        <vertAlign val="superscript"/>
        <sz val="8"/>
        <rFont val="Arial"/>
        <family val="2"/>
        <charset val="162"/>
      </rPr>
      <t>3</t>
    </r>
    <r>
      <rPr>
        <sz val="8"/>
        <rFont val="Arial"/>
        <family val="2"/>
      </rPr>
      <t xml:space="preserve">/yıl ve </t>
    </r>
    <r>
      <rPr>
        <b/>
        <sz val="8"/>
        <rFont val="Arial"/>
        <family val="2"/>
        <charset val="162"/>
      </rPr>
      <t>üstünde</t>
    </r>
    <r>
      <rPr>
        <sz val="8"/>
        <rFont val="Arial"/>
        <family val="2"/>
      </rPr>
      <t xml:space="preserve">
Doğalgaz Tüketimi için</t>
    </r>
  </si>
  <si>
    <r>
      <t xml:space="preserve">100.000.001 </t>
    </r>
    <r>
      <rPr>
        <sz val="8"/>
        <rFont val="Arial"/>
        <family val="2"/>
        <charset val="162"/>
      </rPr>
      <t>m</t>
    </r>
    <r>
      <rPr>
        <vertAlign val="superscript"/>
        <sz val="8"/>
        <rFont val="Arial"/>
        <family val="2"/>
        <charset val="162"/>
      </rPr>
      <t>3</t>
    </r>
    <r>
      <rPr>
        <sz val="8"/>
        <rFont val="Arial"/>
        <family val="2"/>
        <charset val="162"/>
      </rPr>
      <t>/yıl ve</t>
    </r>
    <r>
      <rPr>
        <b/>
        <sz val="8"/>
        <rFont val="Arial"/>
        <family val="2"/>
        <charset val="162"/>
      </rPr>
      <t xml:space="preserve"> üstünde</t>
    </r>
    <r>
      <rPr>
        <sz val="8"/>
        <rFont val="Arial"/>
        <family val="2"/>
        <charset val="162"/>
      </rPr>
      <t xml:space="preserve">
</t>
    </r>
    <r>
      <rPr>
        <b/>
        <sz val="8"/>
        <rFont val="Arial"/>
        <family val="2"/>
        <charset val="162"/>
      </rPr>
      <t>Doğalgaz</t>
    </r>
    <r>
      <rPr>
        <sz val="8"/>
        <rFont val="Arial"/>
        <family val="2"/>
        <charset val="162"/>
      </rPr>
      <t xml:space="preserve"> Tüketimi için</t>
    </r>
  </si>
  <si>
    <r>
      <t xml:space="preserve">100.000.001 </t>
    </r>
    <r>
      <rPr>
        <sz val="8"/>
        <rFont val="Arial"/>
        <family val="2"/>
        <charset val="162"/>
      </rPr>
      <t>m</t>
    </r>
    <r>
      <rPr>
        <vertAlign val="superscript"/>
        <sz val="8"/>
        <rFont val="Arial"/>
        <family val="2"/>
        <charset val="162"/>
      </rPr>
      <t>3</t>
    </r>
    <r>
      <rPr>
        <sz val="8"/>
        <rFont val="Arial"/>
        <family val="2"/>
        <charset val="162"/>
      </rPr>
      <t>/yıl ve</t>
    </r>
    <r>
      <rPr>
        <b/>
        <sz val="8"/>
        <rFont val="Arial"/>
        <family val="2"/>
        <charset val="162"/>
      </rPr>
      <t xml:space="preserve"> üstünde</t>
    </r>
    <r>
      <rPr>
        <sz val="8"/>
        <rFont val="Arial"/>
        <family val="2"/>
        <charset val="162"/>
      </rPr>
      <t xml:space="preserve">
Doğalgaz Tüketimi için</t>
    </r>
  </si>
  <si>
    <r>
      <t xml:space="preserve">Kocaeli
</t>
    </r>
    <r>
      <rPr>
        <b/>
        <sz val="8"/>
        <rFont val="Arial"/>
        <family val="2"/>
      </rPr>
      <t>İZGAZ ENGIE</t>
    </r>
  </si>
  <si>
    <r>
      <t>Yerli Linyit 0,5-10 mm</t>
    </r>
    <r>
      <rPr>
        <sz val="8"/>
        <rFont val="Arial"/>
        <family val="2"/>
      </rPr>
      <t xml:space="preserve">
Yıkanmış Açık - </t>
    </r>
    <r>
      <rPr>
        <b/>
        <sz val="8"/>
        <rFont val="Arial"/>
        <family val="2"/>
      </rPr>
      <t>Toz</t>
    </r>
  </si>
  <si>
    <r>
      <t xml:space="preserve">Soma Kısrakdere
Manisa - </t>
    </r>
    <r>
      <rPr>
        <b/>
        <sz val="8"/>
        <rFont val="NewsGoth Cn BT"/>
        <charset val="162"/>
      </rPr>
      <t>ELİ</t>
    </r>
  </si>
  <si>
    <r>
      <rPr>
        <b/>
        <sz val="8"/>
        <rFont val="Arial"/>
        <family val="2"/>
        <charset val="162"/>
      </rPr>
      <t>10.000.001 - 100.000.000</t>
    </r>
    <r>
      <rPr>
        <sz val="8"/>
        <rFont val="Arial"/>
        <family val="2"/>
        <charset val="162"/>
      </rPr>
      <t xml:space="preserve"> m</t>
    </r>
    <r>
      <rPr>
        <vertAlign val="superscript"/>
        <sz val="8"/>
        <rFont val="Arial"/>
        <family val="2"/>
        <charset val="162"/>
      </rPr>
      <t>3</t>
    </r>
    <r>
      <rPr>
        <sz val="8"/>
        <rFont val="Arial"/>
        <family val="2"/>
        <charset val="162"/>
      </rPr>
      <t>/yıl
Doğalgaz Tüketimi için</t>
    </r>
  </si>
  <si>
    <r>
      <rPr>
        <b/>
        <sz val="8"/>
        <rFont val="Arial"/>
        <family val="2"/>
        <charset val="162"/>
      </rPr>
      <t>10.000.001 - 100.000.000</t>
    </r>
    <r>
      <rPr>
        <sz val="8"/>
        <rFont val="Arial"/>
        <family val="2"/>
        <charset val="162"/>
      </rPr>
      <t xml:space="preserve"> m</t>
    </r>
    <r>
      <rPr>
        <vertAlign val="superscript"/>
        <sz val="8"/>
        <rFont val="Arial"/>
        <family val="2"/>
        <charset val="162"/>
      </rPr>
      <t>3</t>
    </r>
    <r>
      <rPr>
        <sz val="8"/>
        <rFont val="Arial"/>
        <family val="2"/>
        <charset val="162"/>
      </rPr>
      <t xml:space="preserve">/yıl
</t>
    </r>
    <r>
      <rPr>
        <b/>
        <sz val="8"/>
        <rFont val="Arial"/>
        <family val="2"/>
        <charset val="162"/>
      </rPr>
      <t>Doğalgaz</t>
    </r>
    <r>
      <rPr>
        <sz val="8"/>
        <rFont val="Arial"/>
        <family val="2"/>
        <charset val="162"/>
      </rPr>
      <t xml:space="preserve"> Tüketimi için</t>
    </r>
  </si>
  <si>
    <r>
      <t>10.000.001 - 100.000.000</t>
    </r>
    <r>
      <rPr>
        <sz val="8"/>
        <rFont val="Arial"/>
        <family val="2"/>
      </rPr>
      <t xml:space="preserve"> m</t>
    </r>
    <r>
      <rPr>
        <vertAlign val="superscript"/>
        <sz val="8"/>
        <rFont val="Arial"/>
        <family val="2"/>
        <charset val="162"/>
      </rPr>
      <t>3</t>
    </r>
    <r>
      <rPr>
        <sz val="8"/>
        <rFont val="Arial"/>
        <family val="2"/>
      </rPr>
      <t>/yıl
Doğalgaz Tüketimi için</t>
    </r>
  </si>
  <si>
    <r>
      <t>10.000.001 - 100.000.000</t>
    </r>
    <r>
      <rPr>
        <sz val="8"/>
        <rFont val="Arial"/>
        <family val="2"/>
      </rPr>
      <t xml:space="preserve"> m</t>
    </r>
    <r>
      <rPr>
        <vertAlign val="superscript"/>
        <sz val="8"/>
        <rFont val="Arial"/>
        <family val="2"/>
        <charset val="162"/>
      </rPr>
      <t>3</t>
    </r>
    <r>
      <rPr>
        <sz val="8"/>
        <rFont val="Arial"/>
        <family val="2"/>
      </rPr>
      <t xml:space="preserve">/yıl
</t>
    </r>
    <r>
      <rPr>
        <b/>
        <sz val="8"/>
        <rFont val="Arial"/>
        <family val="2"/>
        <charset val="162"/>
      </rPr>
      <t>Doğalgaz</t>
    </r>
    <r>
      <rPr>
        <sz val="8"/>
        <rFont val="Arial"/>
        <family val="2"/>
      </rPr>
      <t xml:space="preserve"> Tüketimi için</t>
    </r>
  </si>
  <si>
    <r>
      <t>10.000.001- 100.000.000</t>
    </r>
    <r>
      <rPr>
        <sz val="8"/>
        <rFont val="Arial"/>
        <family val="2"/>
      </rPr>
      <t xml:space="preserve"> m</t>
    </r>
    <r>
      <rPr>
        <vertAlign val="superscript"/>
        <sz val="8"/>
        <rFont val="Arial"/>
        <family val="2"/>
        <charset val="162"/>
      </rPr>
      <t>3</t>
    </r>
    <r>
      <rPr>
        <sz val="8"/>
        <rFont val="Arial"/>
        <family val="2"/>
      </rPr>
      <t>/yıl
Doğalgaz Tüketimi için</t>
    </r>
  </si>
  <si>
    <r>
      <t>10.000.001- 100.000.000</t>
    </r>
    <r>
      <rPr>
        <sz val="8"/>
        <rFont val="Arial"/>
        <family val="2"/>
      </rPr>
      <t xml:space="preserve"> m</t>
    </r>
    <r>
      <rPr>
        <vertAlign val="superscript"/>
        <sz val="8"/>
        <rFont val="Arial"/>
        <family val="2"/>
        <charset val="162"/>
      </rPr>
      <t>3</t>
    </r>
    <r>
      <rPr>
        <sz val="8"/>
        <rFont val="Arial"/>
        <family val="2"/>
      </rPr>
      <t xml:space="preserve">/yıl
</t>
    </r>
    <r>
      <rPr>
        <b/>
        <sz val="8"/>
        <rFont val="Arial"/>
        <family val="2"/>
        <charset val="162"/>
      </rPr>
      <t>Doğalgaz</t>
    </r>
    <r>
      <rPr>
        <sz val="8"/>
        <rFont val="Arial"/>
        <family val="2"/>
      </rPr>
      <t xml:space="preserve"> Tüketimi için</t>
    </r>
  </si>
  <si>
    <r>
      <rPr>
        <b/>
        <sz val="8"/>
        <rFont val="Arial"/>
        <family val="2"/>
        <charset val="162"/>
      </rPr>
      <t xml:space="preserve">1.000.001 - 10.000.000 </t>
    </r>
    <r>
      <rPr>
        <sz val="8"/>
        <rFont val="Arial"/>
        <family val="2"/>
        <charset val="162"/>
      </rPr>
      <t>m</t>
    </r>
    <r>
      <rPr>
        <vertAlign val="superscript"/>
        <sz val="8"/>
        <rFont val="Arial"/>
        <family val="2"/>
        <charset val="162"/>
      </rPr>
      <t>3</t>
    </r>
    <r>
      <rPr>
        <sz val="8"/>
        <rFont val="Arial"/>
        <family val="2"/>
        <charset val="162"/>
      </rPr>
      <t>/yıl
Doğalgaz Tüketimi için</t>
    </r>
  </si>
  <si>
    <r>
      <rPr>
        <b/>
        <sz val="8"/>
        <rFont val="Arial"/>
        <family val="2"/>
        <charset val="162"/>
      </rPr>
      <t xml:space="preserve">1.000.001 - 10.000.000 </t>
    </r>
    <r>
      <rPr>
        <sz val="8"/>
        <rFont val="Arial"/>
        <family val="2"/>
        <charset val="162"/>
      </rPr>
      <t>m</t>
    </r>
    <r>
      <rPr>
        <vertAlign val="superscript"/>
        <sz val="8"/>
        <rFont val="Arial"/>
        <family val="2"/>
        <charset val="162"/>
      </rPr>
      <t>3</t>
    </r>
    <r>
      <rPr>
        <sz val="8"/>
        <rFont val="Arial"/>
        <family val="2"/>
        <charset val="162"/>
      </rPr>
      <t xml:space="preserve">/yıl
</t>
    </r>
    <r>
      <rPr>
        <b/>
        <sz val="8"/>
        <rFont val="Arial"/>
        <family val="2"/>
        <charset val="162"/>
      </rPr>
      <t>Doğalgaz</t>
    </r>
    <r>
      <rPr>
        <sz val="8"/>
        <rFont val="Arial"/>
        <family val="2"/>
        <charset val="162"/>
      </rPr>
      <t xml:space="preserve"> Tüketimi için</t>
    </r>
  </si>
  <si>
    <r>
      <t>0 - 300.000</t>
    </r>
    <r>
      <rPr>
        <sz val="8"/>
        <rFont val="Arial"/>
        <family val="2"/>
      </rPr>
      <t xml:space="preserve"> m</t>
    </r>
    <r>
      <rPr>
        <vertAlign val="superscript"/>
        <sz val="8"/>
        <rFont val="Arial"/>
        <family val="2"/>
        <charset val="162"/>
      </rPr>
      <t>3</t>
    </r>
    <r>
      <rPr>
        <sz val="8"/>
        <rFont val="Arial"/>
        <family val="2"/>
      </rPr>
      <t>/yıl
Doğalgaz Tüketimi için</t>
    </r>
  </si>
  <si>
    <r>
      <t xml:space="preserve">800.001 </t>
    </r>
    <r>
      <rPr>
        <sz val="8"/>
        <rFont val="Arial"/>
        <family val="2"/>
        <charset val="162"/>
      </rPr>
      <t>m</t>
    </r>
    <r>
      <rPr>
        <vertAlign val="superscript"/>
        <sz val="8"/>
        <rFont val="Arial"/>
        <family val="2"/>
        <charset val="162"/>
      </rPr>
      <t>3</t>
    </r>
    <r>
      <rPr>
        <sz val="8"/>
        <rFont val="Arial"/>
        <family val="2"/>
        <charset val="162"/>
      </rPr>
      <t>/yıl</t>
    </r>
    <r>
      <rPr>
        <b/>
        <sz val="8"/>
        <rFont val="Arial"/>
        <family val="2"/>
      </rPr>
      <t xml:space="preserve"> üstünde 
</t>
    </r>
    <r>
      <rPr>
        <b/>
        <sz val="8"/>
        <rFont val="Arial"/>
        <family val="2"/>
        <charset val="162"/>
      </rPr>
      <t>Doğalgaz</t>
    </r>
    <r>
      <rPr>
        <sz val="8"/>
        <rFont val="Arial"/>
        <family val="2"/>
        <charset val="162"/>
      </rPr>
      <t xml:space="preserve"> Tüketimi için</t>
    </r>
  </si>
  <si>
    <r>
      <t xml:space="preserve">800.001 </t>
    </r>
    <r>
      <rPr>
        <sz val="8"/>
        <rFont val="Arial"/>
        <family val="2"/>
        <charset val="162"/>
      </rPr>
      <t>m</t>
    </r>
    <r>
      <rPr>
        <vertAlign val="superscript"/>
        <sz val="8"/>
        <rFont val="Arial"/>
        <family val="2"/>
        <charset val="162"/>
      </rPr>
      <t>3</t>
    </r>
    <r>
      <rPr>
        <sz val="8"/>
        <rFont val="Arial"/>
        <family val="2"/>
        <charset val="162"/>
      </rPr>
      <t>/yıl</t>
    </r>
    <r>
      <rPr>
        <b/>
        <sz val="8"/>
        <rFont val="Arial"/>
        <family val="2"/>
      </rPr>
      <t xml:space="preserve"> üstünde 
</t>
    </r>
    <r>
      <rPr>
        <sz val="8"/>
        <rFont val="Arial"/>
        <family val="2"/>
        <charset val="162"/>
      </rPr>
      <t>Doğalgaz Tüketimi için</t>
    </r>
  </si>
  <si>
    <r>
      <t>1.000.001 - 10.000.000</t>
    </r>
    <r>
      <rPr>
        <sz val="8"/>
        <rFont val="Arial"/>
        <family val="2"/>
      </rPr>
      <t xml:space="preserve"> m</t>
    </r>
    <r>
      <rPr>
        <vertAlign val="superscript"/>
        <sz val="8"/>
        <rFont val="Arial"/>
        <family val="2"/>
        <charset val="162"/>
      </rPr>
      <t>3</t>
    </r>
    <r>
      <rPr>
        <sz val="8"/>
        <rFont val="Arial"/>
        <family val="2"/>
      </rPr>
      <t xml:space="preserve">/yıl
</t>
    </r>
    <r>
      <rPr>
        <b/>
        <sz val="8"/>
        <rFont val="Arial"/>
        <family val="2"/>
        <charset val="162"/>
      </rPr>
      <t>Doğalgaz</t>
    </r>
    <r>
      <rPr>
        <sz val="8"/>
        <rFont val="Arial"/>
        <family val="2"/>
      </rPr>
      <t xml:space="preserve"> Tüketimi için</t>
    </r>
  </si>
  <si>
    <r>
      <t>1.000.001 - 10.000.000</t>
    </r>
    <r>
      <rPr>
        <sz val="8"/>
        <rFont val="Arial"/>
        <family val="2"/>
      </rPr>
      <t xml:space="preserve"> m</t>
    </r>
    <r>
      <rPr>
        <vertAlign val="superscript"/>
        <sz val="8"/>
        <rFont val="Arial"/>
        <family val="2"/>
        <charset val="162"/>
      </rPr>
      <t>3</t>
    </r>
    <r>
      <rPr>
        <sz val="8"/>
        <rFont val="Arial"/>
        <family val="2"/>
      </rPr>
      <t>/yıl
Doğalgaz Tüketimi için</t>
    </r>
  </si>
  <si>
    <r>
      <t xml:space="preserve">800.000 </t>
    </r>
    <r>
      <rPr>
        <sz val="8"/>
        <rFont val="Arial"/>
        <family val="2"/>
        <charset val="162"/>
      </rPr>
      <t>m</t>
    </r>
    <r>
      <rPr>
        <vertAlign val="superscript"/>
        <sz val="8"/>
        <rFont val="Arial"/>
        <family val="2"/>
        <charset val="162"/>
      </rPr>
      <t>3</t>
    </r>
    <r>
      <rPr>
        <sz val="8"/>
        <rFont val="Arial"/>
        <family val="2"/>
        <charset val="162"/>
      </rPr>
      <t>/yıl ve</t>
    </r>
    <r>
      <rPr>
        <b/>
        <sz val="8"/>
        <rFont val="Arial"/>
        <family val="2"/>
      </rPr>
      <t xml:space="preserve"> üstünde 
</t>
    </r>
    <r>
      <rPr>
        <b/>
        <sz val="8"/>
        <rFont val="Arial"/>
        <family val="2"/>
        <charset val="162"/>
      </rPr>
      <t>Doğalgaz</t>
    </r>
    <r>
      <rPr>
        <sz val="8"/>
        <rFont val="Arial"/>
        <family val="2"/>
        <charset val="162"/>
      </rPr>
      <t xml:space="preserve"> Tüketimi için</t>
    </r>
  </si>
  <si>
    <r>
      <t xml:space="preserve">800.000 </t>
    </r>
    <r>
      <rPr>
        <sz val="8"/>
        <rFont val="Arial"/>
        <family val="2"/>
        <charset val="162"/>
      </rPr>
      <t>m</t>
    </r>
    <r>
      <rPr>
        <vertAlign val="superscript"/>
        <sz val="8"/>
        <rFont val="Arial"/>
        <family val="2"/>
        <charset val="162"/>
      </rPr>
      <t>3</t>
    </r>
    <r>
      <rPr>
        <sz val="8"/>
        <rFont val="Arial"/>
        <family val="2"/>
        <charset val="162"/>
      </rPr>
      <t>/yıl ve</t>
    </r>
    <r>
      <rPr>
        <b/>
        <sz val="8"/>
        <rFont val="Arial"/>
        <family val="2"/>
      </rPr>
      <t xml:space="preserve"> üstünde 
</t>
    </r>
    <r>
      <rPr>
        <sz val="8"/>
        <rFont val="Arial"/>
        <family val="2"/>
        <charset val="162"/>
      </rPr>
      <t>Doğalgaz Tüketimi için</t>
    </r>
  </si>
  <si>
    <r>
      <rPr>
        <b/>
        <sz val="8"/>
        <rFont val="Arial"/>
        <family val="2"/>
        <charset val="162"/>
      </rPr>
      <t>300.001 - 1.000.000</t>
    </r>
    <r>
      <rPr>
        <sz val="8"/>
        <rFont val="Arial"/>
        <family val="2"/>
        <charset val="162"/>
      </rPr>
      <t xml:space="preserve"> m</t>
    </r>
    <r>
      <rPr>
        <vertAlign val="superscript"/>
        <sz val="8"/>
        <rFont val="Arial"/>
        <family val="2"/>
        <charset val="162"/>
      </rPr>
      <t>3</t>
    </r>
    <r>
      <rPr>
        <sz val="8"/>
        <rFont val="Arial"/>
        <family val="2"/>
        <charset val="162"/>
      </rPr>
      <t xml:space="preserve">/yıl
</t>
    </r>
    <r>
      <rPr>
        <b/>
        <sz val="8"/>
        <rFont val="Arial"/>
        <family val="2"/>
        <charset val="162"/>
      </rPr>
      <t>Doğalgaz</t>
    </r>
    <r>
      <rPr>
        <sz val="8"/>
        <rFont val="Arial"/>
        <family val="2"/>
        <charset val="162"/>
      </rPr>
      <t xml:space="preserve"> Tüketimi için</t>
    </r>
  </si>
  <si>
    <r>
      <rPr>
        <b/>
        <sz val="8"/>
        <rFont val="Arial"/>
        <family val="2"/>
        <charset val="162"/>
      </rPr>
      <t>300.001 - 1.000.000</t>
    </r>
    <r>
      <rPr>
        <sz val="8"/>
        <rFont val="Arial"/>
        <family val="2"/>
        <charset val="162"/>
      </rPr>
      <t xml:space="preserve"> m</t>
    </r>
    <r>
      <rPr>
        <vertAlign val="superscript"/>
        <sz val="8"/>
        <rFont val="Arial"/>
        <family val="2"/>
        <charset val="162"/>
      </rPr>
      <t>3</t>
    </r>
    <r>
      <rPr>
        <sz val="8"/>
        <rFont val="Arial"/>
        <family val="2"/>
        <charset val="162"/>
      </rPr>
      <t>/yıl
Doğalgaz Tüketimi için</t>
    </r>
  </si>
  <si>
    <r>
      <t>1.000.001- 10.000.000</t>
    </r>
    <r>
      <rPr>
        <sz val="8"/>
        <rFont val="Arial"/>
        <family val="2"/>
      </rPr>
      <t xml:space="preserve"> m</t>
    </r>
    <r>
      <rPr>
        <vertAlign val="superscript"/>
        <sz val="8"/>
        <rFont val="Arial"/>
        <family val="2"/>
        <charset val="162"/>
      </rPr>
      <t>3</t>
    </r>
    <r>
      <rPr>
        <sz val="8"/>
        <rFont val="Arial"/>
        <family val="2"/>
      </rPr>
      <t xml:space="preserve">/yıl
</t>
    </r>
    <r>
      <rPr>
        <b/>
        <sz val="8"/>
        <rFont val="Arial"/>
        <family val="2"/>
        <charset val="162"/>
      </rPr>
      <t>Doğalgaz</t>
    </r>
    <r>
      <rPr>
        <sz val="8"/>
        <rFont val="Arial"/>
        <family val="2"/>
      </rPr>
      <t xml:space="preserve"> Tüketimi için</t>
    </r>
  </si>
  <si>
    <r>
      <t>1.000.001- 10.000.000</t>
    </r>
    <r>
      <rPr>
        <sz val="8"/>
        <rFont val="Arial"/>
        <family val="2"/>
      </rPr>
      <t xml:space="preserve"> m</t>
    </r>
    <r>
      <rPr>
        <vertAlign val="superscript"/>
        <sz val="8"/>
        <rFont val="Arial"/>
        <family val="2"/>
        <charset val="162"/>
      </rPr>
      <t>3</t>
    </r>
    <r>
      <rPr>
        <sz val="8"/>
        <rFont val="Arial"/>
        <family val="2"/>
      </rPr>
      <t>/yıl
Doğalgaz Tüketimi için</t>
    </r>
  </si>
  <si>
    <r>
      <t>300.001 - 1.000.000</t>
    </r>
    <r>
      <rPr>
        <sz val="8"/>
        <rFont val="Arial"/>
        <family val="2"/>
      </rPr>
      <t xml:space="preserve"> m</t>
    </r>
    <r>
      <rPr>
        <vertAlign val="superscript"/>
        <sz val="8"/>
        <rFont val="Arial"/>
        <family val="2"/>
        <charset val="162"/>
      </rPr>
      <t>3</t>
    </r>
    <r>
      <rPr>
        <sz val="8"/>
        <rFont val="Arial"/>
        <family val="2"/>
      </rPr>
      <t xml:space="preserve">/yıl
</t>
    </r>
    <r>
      <rPr>
        <b/>
        <sz val="8"/>
        <rFont val="Arial"/>
        <family val="2"/>
        <charset val="162"/>
      </rPr>
      <t>Doğalgaz</t>
    </r>
    <r>
      <rPr>
        <sz val="8"/>
        <rFont val="Arial"/>
        <family val="2"/>
      </rPr>
      <t xml:space="preserve"> Tüketimi için</t>
    </r>
  </si>
  <si>
    <r>
      <t>300.001 - 1.000.000</t>
    </r>
    <r>
      <rPr>
        <sz val="8"/>
        <rFont val="Arial"/>
        <family val="2"/>
      </rPr>
      <t xml:space="preserve"> m</t>
    </r>
    <r>
      <rPr>
        <vertAlign val="superscript"/>
        <sz val="8"/>
        <rFont val="Arial"/>
        <family val="2"/>
        <charset val="162"/>
      </rPr>
      <t>3</t>
    </r>
    <r>
      <rPr>
        <sz val="8"/>
        <rFont val="Arial"/>
        <family val="2"/>
      </rPr>
      <t>/yıl
Doğalgaz Tüketimi için</t>
    </r>
  </si>
  <si>
    <r>
      <t xml:space="preserve">300.001- 800.000 </t>
    </r>
    <r>
      <rPr>
        <sz val="8"/>
        <rFont val="Arial"/>
        <family val="2"/>
        <charset val="162"/>
      </rPr>
      <t>m</t>
    </r>
    <r>
      <rPr>
        <vertAlign val="superscript"/>
        <sz val="8"/>
        <rFont val="Arial"/>
        <family val="2"/>
        <charset val="162"/>
      </rPr>
      <t>3</t>
    </r>
    <r>
      <rPr>
        <sz val="8"/>
        <rFont val="Arial"/>
        <family val="2"/>
        <charset val="162"/>
      </rPr>
      <t xml:space="preserve">/yıl </t>
    </r>
    <r>
      <rPr>
        <b/>
        <sz val="8"/>
        <rFont val="Arial"/>
        <family val="2"/>
        <charset val="162"/>
      </rPr>
      <t>arasında</t>
    </r>
    <r>
      <rPr>
        <b/>
        <sz val="8"/>
        <rFont val="Arial"/>
        <family val="2"/>
      </rPr>
      <t xml:space="preserve">
</t>
    </r>
    <r>
      <rPr>
        <b/>
        <sz val="8"/>
        <rFont val="Arial"/>
        <family val="2"/>
        <charset val="162"/>
      </rPr>
      <t>Doğalgaz</t>
    </r>
    <r>
      <rPr>
        <sz val="8"/>
        <rFont val="Arial"/>
        <family val="2"/>
        <charset val="162"/>
      </rPr>
      <t xml:space="preserve"> Tüketimi için</t>
    </r>
  </si>
  <si>
    <r>
      <t xml:space="preserve">300.001-800.000 </t>
    </r>
    <r>
      <rPr>
        <sz val="8"/>
        <rFont val="Arial"/>
        <family val="2"/>
        <charset val="162"/>
      </rPr>
      <t>m</t>
    </r>
    <r>
      <rPr>
        <vertAlign val="superscript"/>
        <sz val="8"/>
        <rFont val="Arial"/>
        <family val="2"/>
        <charset val="162"/>
      </rPr>
      <t>3</t>
    </r>
    <r>
      <rPr>
        <sz val="8"/>
        <rFont val="Arial"/>
        <family val="2"/>
        <charset val="162"/>
      </rPr>
      <t xml:space="preserve">/yıl </t>
    </r>
    <r>
      <rPr>
        <b/>
        <sz val="8"/>
        <rFont val="Arial"/>
        <family val="2"/>
      </rPr>
      <t xml:space="preserve">
</t>
    </r>
    <r>
      <rPr>
        <sz val="8"/>
        <rFont val="Arial"/>
        <family val="2"/>
        <charset val="162"/>
      </rPr>
      <t>Doğalgaz Tüketimi için</t>
    </r>
  </si>
  <si>
    <r>
      <t xml:space="preserve">300.000-800.001 </t>
    </r>
    <r>
      <rPr>
        <sz val="8"/>
        <rFont val="Arial"/>
        <family val="2"/>
        <charset val="162"/>
      </rPr>
      <t>m</t>
    </r>
    <r>
      <rPr>
        <vertAlign val="superscript"/>
        <sz val="8"/>
        <rFont val="Arial"/>
        <family val="2"/>
        <charset val="162"/>
      </rPr>
      <t>3</t>
    </r>
    <r>
      <rPr>
        <sz val="8"/>
        <rFont val="Arial"/>
        <family val="2"/>
        <charset val="162"/>
      </rPr>
      <t>/yıl</t>
    </r>
    <r>
      <rPr>
        <b/>
        <sz val="8"/>
        <rFont val="Arial"/>
        <family val="2"/>
      </rPr>
      <t xml:space="preserve"> arasında
</t>
    </r>
    <r>
      <rPr>
        <b/>
        <sz val="8"/>
        <rFont val="Arial"/>
        <family val="2"/>
        <charset val="162"/>
      </rPr>
      <t>Doğalgaz</t>
    </r>
    <r>
      <rPr>
        <sz val="8"/>
        <rFont val="Arial"/>
        <family val="2"/>
        <charset val="162"/>
      </rPr>
      <t xml:space="preserve"> Tüketimi için</t>
    </r>
  </si>
  <si>
    <r>
      <t xml:space="preserve">300.001 - 800.000 </t>
    </r>
    <r>
      <rPr>
        <sz val="8"/>
        <rFont val="Arial"/>
        <family val="2"/>
        <charset val="162"/>
      </rPr>
      <t>m</t>
    </r>
    <r>
      <rPr>
        <vertAlign val="superscript"/>
        <sz val="8"/>
        <rFont val="Arial"/>
        <family val="2"/>
        <charset val="162"/>
      </rPr>
      <t>3</t>
    </r>
    <r>
      <rPr>
        <sz val="8"/>
        <rFont val="Arial"/>
        <family val="2"/>
        <charset val="162"/>
      </rPr>
      <t>/yıl</t>
    </r>
    <r>
      <rPr>
        <b/>
        <sz val="8"/>
        <rFont val="Arial"/>
        <family val="2"/>
      </rPr>
      <t xml:space="preserve">
</t>
    </r>
    <r>
      <rPr>
        <sz val="8"/>
        <rFont val="Arial"/>
        <family val="2"/>
        <charset val="162"/>
      </rPr>
      <t>Doğalgaz Tüketimi için</t>
    </r>
  </si>
  <si>
    <r>
      <t>Yerli Linyit 10-18 mm</t>
    </r>
    <r>
      <rPr>
        <sz val="8"/>
        <rFont val="Arial"/>
        <family val="2"/>
      </rPr>
      <t xml:space="preserve">
Yıkanmış Fındık - Torba</t>
    </r>
  </si>
  <si>
    <r>
      <t xml:space="preserve">Soma Kısrakdere
Manisa - </t>
    </r>
    <r>
      <rPr>
        <b/>
        <sz val="8"/>
        <rFont val="NewsGoth Cn BT"/>
        <family val="2"/>
      </rPr>
      <t>ELİ</t>
    </r>
  </si>
  <si>
    <r>
      <t xml:space="preserve">İthal Sibirya </t>
    </r>
    <r>
      <rPr>
        <sz val="8"/>
        <rFont val="Arial"/>
        <family val="2"/>
      </rPr>
      <t xml:space="preserve">Kömürü
</t>
    </r>
    <r>
      <rPr>
        <b/>
        <sz val="8"/>
        <rFont val="Arial"/>
        <family val="2"/>
      </rPr>
      <t xml:space="preserve">Ceviz </t>
    </r>
    <r>
      <rPr>
        <sz val="8"/>
        <rFont val="Arial"/>
        <family val="2"/>
      </rPr>
      <t>tipi</t>
    </r>
  </si>
  <si>
    <r>
      <t xml:space="preserve">İstanbul
</t>
    </r>
    <r>
      <rPr>
        <b/>
        <sz val="8"/>
        <rFont val="Arial"/>
        <family val="2"/>
      </rPr>
      <t>HAKAN KÖMÜR</t>
    </r>
  </si>
  <si>
    <r>
      <t>LNG</t>
    </r>
    <r>
      <rPr>
        <sz val="8"/>
        <rFont val="Arial"/>
        <family val="2"/>
      </rPr>
      <t xml:space="preserve"> - </t>
    </r>
    <r>
      <rPr>
        <b/>
        <sz val="8"/>
        <rFont val="Arial"/>
        <family val="2"/>
      </rPr>
      <t>Büyük</t>
    </r>
    <r>
      <rPr>
        <sz val="8"/>
        <rFont val="Arial"/>
        <family val="2"/>
      </rPr>
      <t xml:space="preserve"> Sanayi
Sıvılaştırılmış Doğalgaz</t>
    </r>
    <r>
      <rPr>
        <b/>
        <sz val="8"/>
        <rFont val="Arial"/>
        <family val="2"/>
      </rPr>
      <t xml:space="preserve"> </t>
    </r>
  </si>
  <si>
    <r>
      <t xml:space="preserve">İstanbul
</t>
    </r>
    <r>
      <rPr>
        <b/>
        <sz val="8"/>
        <rFont val="Arial"/>
        <family val="2"/>
      </rPr>
      <t>İPRAGAZ</t>
    </r>
  </si>
  <si>
    <r>
      <t>8250
kcal/m</t>
    </r>
    <r>
      <rPr>
        <vertAlign val="superscript"/>
        <sz val="8"/>
        <rFont val="Arial"/>
        <family val="2"/>
      </rPr>
      <t>3</t>
    </r>
  </si>
  <si>
    <r>
      <t>TL/m</t>
    </r>
    <r>
      <rPr>
        <vertAlign val="superscript"/>
        <sz val="8"/>
        <rFont val="Arial"/>
        <family val="2"/>
        <charset val="162"/>
      </rPr>
      <t>3</t>
    </r>
  </si>
  <si>
    <r>
      <t xml:space="preserve">LNG </t>
    </r>
    <r>
      <rPr>
        <sz val="8"/>
        <rFont val="Arial"/>
        <family val="2"/>
      </rPr>
      <t xml:space="preserve">- </t>
    </r>
    <r>
      <rPr>
        <b/>
        <sz val="8"/>
        <rFont val="Arial"/>
        <family val="2"/>
      </rPr>
      <t xml:space="preserve">Orta </t>
    </r>
    <r>
      <rPr>
        <sz val="8"/>
        <rFont val="Arial"/>
        <family val="2"/>
      </rPr>
      <t xml:space="preserve">Sanayi
Sıvılaştırılmış Doğalgaz </t>
    </r>
  </si>
  <si>
    <r>
      <t xml:space="preserve">Fuel-oil No: 6 </t>
    </r>
    <r>
      <rPr>
        <sz val="8"/>
        <rFont val="Arial"/>
        <family val="2"/>
      </rPr>
      <t xml:space="preserve">
Kalorifer Yakıtı</t>
    </r>
  </si>
  <si>
    <r>
      <t>İstanbul Avrupa Yakası</t>
    </r>
    <r>
      <rPr>
        <b/>
        <sz val="8"/>
        <rFont val="Arial"/>
        <family val="2"/>
      </rPr>
      <t xml:space="preserve">
</t>
    </r>
    <r>
      <rPr>
        <b/>
        <sz val="8"/>
        <rFont val="Arial"/>
        <family val="2"/>
        <charset val="162"/>
      </rPr>
      <t>SHELL TÜRKİYE</t>
    </r>
  </si>
  <si>
    <r>
      <t xml:space="preserve">Dökmegaz </t>
    </r>
    <r>
      <rPr>
        <sz val="8"/>
        <rFont val="Arial"/>
        <family val="2"/>
      </rPr>
      <t>LPG</t>
    </r>
    <r>
      <rPr>
        <b/>
        <sz val="8"/>
        <rFont val="Arial"/>
        <family val="2"/>
      </rPr>
      <t xml:space="preserve"> - Miks 
Büyük </t>
    </r>
    <r>
      <rPr>
        <sz val="8"/>
        <rFont val="Arial"/>
        <family val="2"/>
      </rPr>
      <t>Sanayi</t>
    </r>
  </si>
  <si>
    <r>
      <t xml:space="preserve">İstanbul
</t>
    </r>
    <r>
      <rPr>
        <b/>
        <sz val="8"/>
        <rFont val="Arial"/>
        <family val="2"/>
      </rPr>
      <t xml:space="preserve"> İPRAGAZ - AYGAZ</t>
    </r>
  </si>
  <si>
    <r>
      <t>5,910509 x 1000</t>
    </r>
    <r>
      <rPr>
        <vertAlign val="superscript"/>
        <sz val="8"/>
        <rFont val="Arial"/>
        <family val="2"/>
      </rPr>
      <t xml:space="preserve">
</t>
    </r>
    <r>
      <rPr>
        <sz val="8"/>
        <rFont val="Arial"/>
        <family val="2"/>
      </rPr>
      <t>11,000 x 0,92</t>
    </r>
  </si>
  <si>
    <r>
      <t xml:space="preserve">Elektrik 
</t>
    </r>
    <r>
      <rPr>
        <sz val="8"/>
        <rFont val="Arial"/>
        <family val="2"/>
      </rPr>
      <t>Sanayi</t>
    </r>
  </si>
  <si>
    <r>
      <t xml:space="preserve">Türkiye
</t>
    </r>
    <r>
      <rPr>
        <b/>
        <sz val="8"/>
        <rFont val="Arial"/>
        <family val="2"/>
      </rPr>
      <t>TEDAŞ</t>
    </r>
  </si>
  <si>
    <r>
      <t xml:space="preserve">Dökmegaz </t>
    </r>
    <r>
      <rPr>
        <sz val="8"/>
        <rFont val="Arial"/>
        <family val="2"/>
      </rPr>
      <t xml:space="preserve">LPG </t>
    </r>
    <r>
      <rPr>
        <b/>
        <sz val="8"/>
        <rFont val="Arial"/>
        <family val="2"/>
      </rPr>
      <t xml:space="preserve">- Miks 
</t>
    </r>
    <r>
      <rPr>
        <sz val="8"/>
        <rFont val="Arial"/>
        <family val="2"/>
      </rPr>
      <t xml:space="preserve"> </t>
    </r>
    <r>
      <rPr>
        <b/>
        <sz val="8"/>
        <rFont val="Arial"/>
        <family val="2"/>
      </rPr>
      <t xml:space="preserve">Sanayi </t>
    </r>
    <r>
      <rPr>
        <sz val="8"/>
        <rFont val="Arial"/>
        <family val="2"/>
      </rPr>
      <t xml:space="preserve"> </t>
    </r>
  </si>
  <si>
    <r>
      <t xml:space="preserve">İstanbul
</t>
    </r>
    <r>
      <rPr>
        <b/>
        <sz val="8"/>
        <rFont val="Arial"/>
        <family val="2"/>
      </rPr>
      <t>İPRAGAZ  - AYGAZ</t>
    </r>
  </si>
  <si>
    <r>
      <t>6,5015601 x 1000</t>
    </r>
    <r>
      <rPr>
        <vertAlign val="superscript"/>
        <sz val="8"/>
        <rFont val="Arial"/>
        <family val="2"/>
      </rPr>
      <t xml:space="preserve">
</t>
    </r>
    <r>
      <rPr>
        <sz val="8"/>
        <rFont val="Arial"/>
        <family val="2"/>
      </rPr>
      <t>11,000 x 0,92</t>
    </r>
  </si>
  <si>
    <r>
      <t>Dökmegaz</t>
    </r>
    <r>
      <rPr>
        <sz val="8"/>
        <rFont val="Arial"/>
        <family val="2"/>
      </rPr>
      <t xml:space="preserve"> LPG - </t>
    </r>
    <r>
      <rPr>
        <b/>
        <sz val="8"/>
        <rFont val="Arial"/>
        <family val="2"/>
      </rPr>
      <t>Propan</t>
    </r>
    <r>
      <rPr>
        <sz val="8"/>
        <rFont val="Arial"/>
        <family val="2"/>
      </rPr>
      <t xml:space="preserve">
</t>
    </r>
    <r>
      <rPr>
        <b/>
        <sz val="8"/>
        <rFont val="Arial"/>
        <family val="2"/>
      </rPr>
      <t>Sanayi</t>
    </r>
  </si>
  <si>
    <r>
      <t xml:space="preserve">İstanbul
</t>
    </r>
    <r>
      <rPr>
        <b/>
        <sz val="8"/>
        <rFont val="Arial"/>
        <family val="2"/>
      </rPr>
      <t>İPRAGAZ - AYGAZ</t>
    </r>
  </si>
  <si>
    <r>
      <t>6,723758 x 1000</t>
    </r>
    <r>
      <rPr>
        <vertAlign val="superscript"/>
        <sz val="8"/>
        <rFont val="Arial"/>
        <family val="2"/>
      </rPr>
      <t xml:space="preserve">
</t>
    </r>
    <r>
      <rPr>
        <sz val="8"/>
        <rFont val="Arial"/>
        <family val="2"/>
      </rPr>
      <t>11,100 x 0,92</t>
    </r>
  </si>
  <si>
    <r>
      <t>0,590715 x 1000</t>
    </r>
    <r>
      <rPr>
        <vertAlign val="superscript"/>
        <sz val="8"/>
        <rFont val="Arial"/>
        <family val="2"/>
      </rPr>
      <t xml:space="preserve">
</t>
    </r>
    <r>
      <rPr>
        <sz val="8"/>
        <rFont val="Arial"/>
        <family val="2"/>
      </rPr>
      <t>860 x 0,99</t>
    </r>
  </si>
  <si>
    <r>
      <t xml:space="preserve">Motorin 
</t>
    </r>
    <r>
      <rPr>
        <sz val="8"/>
        <rFont val="Arial"/>
        <family val="2"/>
      </rPr>
      <t>(VP Diesel)</t>
    </r>
  </si>
  <si>
    <r>
      <t>6,338381 x 1000</t>
    </r>
    <r>
      <rPr>
        <vertAlign val="superscript"/>
        <sz val="8"/>
        <rFont val="Arial"/>
        <family val="2"/>
      </rPr>
      <t xml:space="preserve">
</t>
    </r>
    <r>
      <rPr>
        <sz val="8"/>
        <rFont val="Arial"/>
        <family val="2"/>
      </rPr>
      <t>10,256 x 0,84</t>
    </r>
  </si>
  <si>
    <r>
      <t xml:space="preserve">  LPG 45 kg 
 </t>
    </r>
    <r>
      <rPr>
        <sz val="8"/>
        <rFont val="Arial"/>
        <family val="2"/>
      </rPr>
      <t>Sanayi Tüpü</t>
    </r>
  </si>
  <si>
    <r>
      <t>7,787194 x 1000</t>
    </r>
    <r>
      <rPr>
        <vertAlign val="superscript"/>
        <sz val="8"/>
        <rFont val="Arial"/>
        <family val="2"/>
      </rPr>
      <t xml:space="preserve">
</t>
    </r>
    <r>
      <rPr>
        <sz val="8"/>
        <rFont val="Arial"/>
        <family val="2"/>
      </rPr>
      <t>11,000 x 0,90</t>
    </r>
  </si>
  <si>
    <r>
      <t xml:space="preserve">Yıllık 
</t>
    </r>
    <r>
      <rPr>
        <b/>
        <sz val="8"/>
        <rFont val="Arial"/>
        <family val="2"/>
        <charset val="162"/>
      </rPr>
      <t>Değişim</t>
    </r>
    <r>
      <rPr>
        <sz val="8"/>
        <rFont val="Arial"/>
        <family val="2"/>
        <charset val="162"/>
      </rPr>
      <t xml:space="preserve"> Oranı</t>
    </r>
  </si>
  <si>
    <r>
      <t xml:space="preserve">07 Ağustos </t>
    </r>
    <r>
      <rPr>
        <b/>
        <sz val="8"/>
        <rFont val="Arial"/>
        <family val="2"/>
        <charset val="162"/>
      </rPr>
      <t>2019</t>
    </r>
    <r>
      <rPr>
        <sz val="8"/>
        <rFont val="Arial"/>
        <family val="2"/>
        <charset val="162"/>
      </rPr>
      <t xml:space="preserve">  tarihinde</t>
    </r>
  </si>
  <si>
    <r>
      <t xml:space="preserve">07 Ağustos </t>
    </r>
    <r>
      <rPr>
        <b/>
        <sz val="8"/>
        <rFont val="Arial"/>
        <family val="2"/>
        <charset val="162"/>
      </rPr>
      <t>2018</t>
    </r>
    <r>
      <rPr>
        <sz val="8"/>
        <rFont val="Arial"/>
        <family val="2"/>
        <charset val="162"/>
      </rPr>
      <t xml:space="preserve"> tarihinde</t>
    </r>
  </si>
  <si>
    <r>
      <rPr>
        <b/>
        <sz val="8"/>
        <rFont val="Arial"/>
        <family val="2"/>
        <charset val="162"/>
      </rPr>
      <t>1.</t>
    </r>
    <r>
      <rPr>
        <sz val="8"/>
        <rFont val="Arial"/>
        <family val="2"/>
      </rPr>
      <t xml:space="preserve"> Bu tablo yakıtların yaklaşık işletme maliyetleri hakkında fikir verebilmek için hazırlanmış olup, </t>
    </r>
    <r>
      <rPr>
        <b/>
        <sz val="8"/>
        <rFont val="Arial"/>
        <family val="2"/>
      </rPr>
      <t>birim fiyatlara %18 KDV HARİÇTİR.</t>
    </r>
    <r>
      <rPr>
        <sz val="8"/>
        <rFont val="Arial"/>
        <family val="2"/>
      </rPr>
      <t xml:space="preserve"> </t>
    </r>
  </si>
  <si>
    <r>
      <rPr>
        <b/>
        <sz val="8"/>
        <rFont val="Arial"/>
        <family val="2"/>
        <charset val="162"/>
      </rPr>
      <t>2.</t>
    </r>
    <r>
      <rPr>
        <sz val="8"/>
        <rFont val="Arial"/>
        <family val="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</si>
  <si>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rPr>
        <b/>
        <sz val="8"/>
        <rFont val="Arial"/>
        <family val="2"/>
        <charset val="162"/>
      </rPr>
      <t>3. Doğalgaz</t>
    </r>
    <r>
      <rPr>
        <sz val="8"/>
        <rFont val="Arial"/>
        <family val="2"/>
      </rPr>
      <t xml:space="preserve"> fiyatları 01 Ağustos 2019 tarihinde yayınlanan, 07 Ağustos 2019 tarihinde geçerli olan </t>
    </r>
    <r>
      <rPr>
        <b/>
        <sz val="8"/>
        <rFont val="Arial"/>
        <family val="2"/>
      </rPr>
      <t>BAŞKENTGAZ, BURSAGAZ, ESGAZ,  İGDAŞ</t>
    </r>
    <r>
      <rPr>
        <sz val="8"/>
        <rFont val="Arial"/>
        <family val="2"/>
      </rPr>
      <t xml:space="preserve"> ve</t>
    </r>
    <r>
      <rPr>
        <b/>
        <sz val="8"/>
        <rFont val="Arial"/>
        <family val="2"/>
      </rPr>
      <t xml:space="preserve"> İZGAZ GDF SUEZ</t>
    </r>
    <r>
      <rPr>
        <sz val="8"/>
        <rFont val="Arial"/>
        <family val="2"/>
      </rPr>
      <t xml:space="preserve"> şehir gaz dağıtım şirketlerinin tarifelerinde belirtilenfiyatlardır.</t>
    </r>
    <r>
      <rPr>
        <b/>
        <sz val="8"/>
        <rFont val="Arial"/>
        <family val="2"/>
      </rPr>
      <t xml:space="preserve"> BURSAGAZ</t>
    </r>
    <r>
      <rPr>
        <sz val="8"/>
        <rFont val="Arial"/>
        <family val="2"/>
      </rPr>
      <t xml:space="preserve"> ve </t>
    </r>
    <r>
      <rPr>
        <b/>
        <sz val="8"/>
        <rFont val="Arial"/>
        <family val="2"/>
      </rPr>
      <t>ESGAZ</t>
    </r>
    <r>
      <rPr>
        <sz val="8"/>
        <rFont val="Arial"/>
        <family val="2"/>
      </rPr>
      <t xml:space="preserve">'ın doğalgaz birim fiyatları Botaş’ın aylık birim fiyatları üzerinden birim hizmet ve amortisman bedeli olan 2,5 cente göre belirlenmektedir ki bu fiyat US Doları bazında her ay ortalama bir değer olarak bildirilmektedir. </t>
    </r>
    <r>
      <rPr>
        <b/>
        <sz val="8"/>
        <rFont val="Arial"/>
        <family val="2"/>
      </rPr>
      <t xml:space="preserve">İGDAŞ, BAŞKENTGAZ </t>
    </r>
    <r>
      <rPr>
        <sz val="8"/>
        <rFont val="Arial"/>
        <family val="2"/>
      </rPr>
      <t xml:space="preserve">ve </t>
    </r>
    <r>
      <rPr>
        <b/>
        <sz val="8"/>
        <rFont val="Arial"/>
        <family val="2"/>
      </rPr>
      <t>İZGAZ GDF SUEZ</t>
    </r>
    <r>
      <rPr>
        <sz val="8"/>
        <rFont val="Arial"/>
        <family val="2"/>
      </rPr>
      <t xml:space="preserve">'deki doğalgaz "birim fiyatları ise aylık ÜFE oranlarının değişimine göre belirlenmekte olup, Ankara'daki </t>
    </r>
    <r>
      <rPr>
        <b/>
        <sz val="8"/>
        <rFont val="Arial"/>
        <family val="2"/>
      </rPr>
      <t>BAŞKENTGAZ</t>
    </r>
    <r>
      <rPr>
        <sz val="8"/>
        <rFont val="Arial"/>
        <family val="2"/>
      </rPr>
      <t>'ın birim fiyatları; birim hizmet amortisman bedeli 0,05555 US doları/m3, serbest tüketicilerden alınan taşıma bedeli ise; 0,0077 US doları/m3 üzerinden belirlenip, "www.baskentdogalgaz.com.tr" adresinde yayınlanan günlük fiyattır.</t>
    </r>
  </si>
  <si>
    <r>
      <rPr>
        <b/>
        <sz val="8"/>
        <rFont val="Arial"/>
        <family val="2"/>
        <charset val="162"/>
      </rPr>
      <t>4.</t>
    </r>
    <r>
      <rPr>
        <sz val="8"/>
        <rFont val="Arial"/>
        <family val="2"/>
      </rPr>
      <t xml:space="preserve"> </t>
    </r>
    <r>
      <rPr>
        <b/>
        <sz val="8"/>
        <rFont val="Arial"/>
        <family val="2"/>
        <charset val="162"/>
      </rPr>
      <t xml:space="preserve">Doğalgaz </t>
    </r>
    <r>
      <rPr>
        <sz val="8"/>
        <rFont val="Arial"/>
        <family val="2"/>
      </rPr>
      <t>müşterilerinin birim fiyatları</t>
    </r>
    <r>
      <rPr>
        <b/>
        <sz val="8"/>
        <rFont val="Arial"/>
        <family val="2"/>
        <charset val="162"/>
      </rPr>
      <t xml:space="preserve"> EPDK</t>
    </r>
    <r>
      <rPr>
        <sz val="8"/>
        <rFont val="Arial"/>
        <family val="2"/>
      </rPr>
      <t>'nın 28.12.2011 tarih ve 3600 no'lu kurul kararı ile 2012 yılı boyunca yıllık 300.000 m</t>
    </r>
    <r>
      <rPr>
        <vertAlign val="superscript"/>
        <sz val="8"/>
        <rFont val="Arial"/>
        <family val="2"/>
      </rPr>
      <t>3</t>
    </r>
    <r>
      <rPr>
        <sz val="8"/>
        <rFont val="Arial"/>
        <family val="2"/>
      </rPr>
      <t xml:space="preserve"> gaz kullanımının üstünde kullananlar için olup, Serbest Tüketici Olmayanların birim fiyatları ise konut ve ticari işyerlerinde kullananlar ile aynıdır.</t>
    </r>
    <r>
      <rPr>
        <b/>
        <sz val="8"/>
        <rFont val="Arial"/>
        <family val="2"/>
        <charset val="162"/>
      </rPr>
      <t xml:space="preserve"> İGDAŞ</t>
    </r>
    <r>
      <rPr>
        <sz val="8"/>
        <rFont val="Arial"/>
        <family val="2"/>
      </rPr>
      <t xml:space="preserve">'ın ve </t>
    </r>
    <r>
      <rPr>
        <b/>
        <sz val="8"/>
        <rFont val="Arial"/>
        <family val="2"/>
        <charset val="162"/>
      </rPr>
      <t>BAŞKENTGAZ</t>
    </r>
    <r>
      <rPr>
        <sz val="8"/>
        <rFont val="Arial"/>
        <family val="2"/>
      </rPr>
      <t>'ın 01 Şubat 2012  tarihinde yayınlanan Serbest Tüketici Olan doğalgaz kullanıcılarının birim fiyatları Doğalgaz Piyasası Tarifeler Yönetmeliği'nin Geçici 6. Maddesi hükmü çerçevesinde belirlenen tarifeye göre olup, Serbest Tüketici Olmayanların birim fiyatları ise konut ve ticari işyerlerinde kullananlar ile aynıdır. Bu iki kademeli (300.000-800.000 m</t>
    </r>
    <r>
      <rPr>
        <vertAlign val="superscript"/>
        <sz val="8"/>
        <rFont val="Arial"/>
        <family val="2"/>
        <charset val="162"/>
      </rPr>
      <t>3</t>
    </r>
    <r>
      <rPr>
        <sz val="8"/>
        <rFont val="Arial"/>
        <family val="2"/>
      </rPr>
      <t>/yıl arası ve 800.000 m</t>
    </r>
    <r>
      <rPr>
        <vertAlign val="superscript"/>
        <sz val="8"/>
        <rFont val="Arial"/>
        <family val="2"/>
        <charset val="162"/>
      </rPr>
      <t>3</t>
    </r>
    <r>
      <rPr>
        <sz val="8"/>
        <rFont val="Arial"/>
        <family val="2"/>
      </rPr>
      <t xml:space="preserve">/yıl üstü) serbest tüketici fiyatı </t>
    </r>
    <r>
      <rPr>
        <b/>
        <sz val="8"/>
        <rFont val="Arial"/>
        <family val="2"/>
        <charset val="162"/>
      </rPr>
      <t>İGDAŞ</t>
    </r>
    <r>
      <rPr>
        <sz val="8"/>
        <rFont val="Arial"/>
        <family val="2"/>
      </rPr>
      <t xml:space="preserve">'ın ve  </t>
    </r>
    <r>
      <rPr>
        <b/>
        <sz val="8"/>
        <rFont val="Arial"/>
        <family val="2"/>
        <charset val="162"/>
      </rPr>
      <t>BAŞKENTGAZ</t>
    </r>
    <r>
      <rPr>
        <sz val="8"/>
        <rFont val="Arial"/>
        <family val="2"/>
      </rPr>
      <t xml:space="preserve">'ın özelleşme sürecinde olmasından dolayı olup 2012 yılı Şubat ayından itibaren geçerlidir. </t>
    </r>
    <r>
      <rPr>
        <b/>
        <sz val="8"/>
        <rFont val="Arial"/>
        <family val="2"/>
        <charset val="162"/>
      </rPr>
      <t>BURSAGAZ</t>
    </r>
    <r>
      <rPr>
        <sz val="8"/>
        <rFont val="Arial"/>
        <family val="2"/>
      </rPr>
      <t xml:space="preserve"> ve </t>
    </r>
    <r>
      <rPr>
        <b/>
        <sz val="8"/>
        <rFont val="Arial"/>
        <family val="2"/>
        <charset val="162"/>
      </rPr>
      <t>ESGAZ</t>
    </r>
    <r>
      <rPr>
        <sz val="8"/>
        <rFont val="Arial"/>
        <family val="2"/>
      </rPr>
      <t>'ın 2013 yılı perakenda satış fiyatları EPDK'nın 31.12.2012 tarihli TDB.16.120.02-2380 sayılı Başbakanlık Makamına müzekkeresi çerçevesinde; Doğalgaz Dağıtım Şirketleri için Tarife Hesaplama Usul ve Esaslarını belirleyen 20.12.2011 tarih ve 3580 sayılı Kurul Kararı uyarınca kademeli tüketimler bazında hesaplanacak olup, 01.01.2013 itibarı ile uygulamaya geçilmiştir.</t>
    </r>
  </si>
  <si>
    <r>
      <rPr>
        <b/>
        <sz val="8"/>
        <rFont val="Arial"/>
        <family val="2"/>
        <charset val="162"/>
      </rPr>
      <t>5.</t>
    </r>
    <r>
      <rPr>
        <sz val="8"/>
        <rFont val="Arial"/>
        <family val="2"/>
      </rPr>
      <t xml:space="preserve"> </t>
    </r>
    <r>
      <rPr>
        <b/>
        <sz val="8"/>
        <rFont val="Arial"/>
        <family val="2"/>
      </rPr>
      <t xml:space="preserve">BOTAŞ </t>
    </r>
    <r>
      <rPr>
        <sz val="8"/>
        <rFont val="Arial"/>
        <family val="2"/>
      </rPr>
      <t xml:space="preserve">'ın OSB ve Sanayi Müşterilerine sattığı doğalgazın birim fiyatına 0,023 TL/Sm3 olan ÖTV dahil edilmiş, 01 Ağustos 2019 tarihinde yayınlanan, 07 Ağustos 2019 tarihinde geçerli olan tarifesindeki fiyatlardır. </t>
    </r>
  </si>
  <si>
    <r>
      <rPr>
        <b/>
        <sz val="8"/>
        <rFont val="Arial"/>
        <family val="2"/>
        <charset val="162"/>
      </rPr>
      <t>6.</t>
    </r>
    <r>
      <rPr>
        <sz val="8"/>
        <rFont val="Arial"/>
        <family val="2"/>
      </rPr>
      <t xml:space="preserve"> </t>
    </r>
    <r>
      <rPr>
        <b/>
        <sz val="8"/>
        <rFont val="Arial"/>
        <family val="2"/>
        <charset val="162"/>
      </rPr>
      <t xml:space="preserve">LNG-Sıvılaştırılmış doğalgaz </t>
    </r>
    <r>
      <rPr>
        <sz val="8"/>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02 Ağustos 2019 tarihli sirkülerle ilan edilen, 07 Ağustos 2019 tarihinde geçerli olan </t>
    </r>
    <r>
      <rPr>
        <b/>
        <sz val="8"/>
        <rFont val="Arial"/>
        <family val="2"/>
      </rPr>
      <t>İPRAGAZ</t>
    </r>
    <r>
      <rPr>
        <sz val="8"/>
        <rFont val="Arial"/>
        <family val="2"/>
      </rPr>
      <t xml:space="preserve"> fiyatlarıdır.</t>
    </r>
  </si>
  <si>
    <r>
      <rPr>
        <b/>
        <sz val="8"/>
        <rFont val="Arial"/>
        <family val="2"/>
        <charset val="162"/>
      </rPr>
      <t>5</t>
    </r>
    <r>
      <rPr>
        <sz val="8"/>
        <rFont val="Arial"/>
        <family val="2"/>
        <charset val="162"/>
      </rPr>
      <t xml:space="preserve">.  </t>
    </r>
    <r>
      <rPr>
        <b/>
        <sz val="8"/>
        <rFont val="Arial"/>
        <family val="2"/>
        <charset val="162"/>
      </rPr>
      <t>LPG tüpgaz ve LPG dökmegaz</t>
    </r>
    <r>
      <rPr>
        <sz val="8"/>
        <rFont val="Arial"/>
        <family val="2"/>
        <charset val="162"/>
      </rPr>
      <t xml:space="preserve"> fiyatları 02 Ağustos 2019 tarihinde yayınlanan, 07 Ağustos 2019 tarihinde geçerli olan </t>
    </r>
    <r>
      <rPr>
        <b/>
        <sz val="8"/>
        <rFont val="Arial"/>
        <family val="2"/>
        <charset val="162"/>
      </rPr>
      <t>İPRAGAZ</t>
    </r>
    <r>
      <rPr>
        <sz val="8"/>
        <rFont val="Arial"/>
        <family val="2"/>
        <charset val="162"/>
      </rPr>
      <t xml:space="preserve"> ve</t>
    </r>
    <r>
      <rPr>
        <b/>
        <sz val="8"/>
        <rFont val="Arial"/>
        <family val="2"/>
        <charset val="162"/>
      </rPr>
      <t xml:space="preserve"> AYGAZ</t>
    </r>
    <r>
      <rPr>
        <sz val="8"/>
        <rFont val="Arial"/>
        <family val="2"/>
        <charset val="162"/>
      </rPr>
      <t xml:space="preserve"> fiyat sirkülerlerinden alınmış fiyatların ortalamasıdır. 
Miks dökmegazın kullanımında buharlaştırıcı gerekmektedir. Birim fiyatlar belirlenirken işletme maliyetleri gözönüne alınmamıştır. </t>
    </r>
  </si>
  <si>
    <r>
      <t>8.</t>
    </r>
    <r>
      <rPr>
        <sz val="8"/>
        <rFont val="Arial"/>
        <family val="2"/>
        <charset val="162"/>
      </rPr>
      <t xml:space="preserve"> </t>
    </r>
    <r>
      <rPr>
        <b/>
        <sz val="8"/>
        <rFont val="Arial"/>
        <family val="2"/>
        <charset val="162"/>
      </rPr>
      <t xml:space="preserve">Elektrik </t>
    </r>
    <r>
      <rPr>
        <sz val="8"/>
        <rFont val="Arial"/>
        <family val="2"/>
        <charset val="162"/>
      </rPr>
      <t xml:space="preserve">birim fiyatları 01 Ağustos 2019 tarihinde yayınlanan, 07 Ağustos 2019 tarihinde geçerli olan EPDK'nın Elektrik Piyasası Tarife Tabloları'ndan alınmış </t>
    </r>
    <r>
      <rPr>
        <b/>
        <sz val="8"/>
        <rFont val="Arial"/>
        <family val="2"/>
        <charset val="162"/>
      </rPr>
      <t>TEDAŞ'</t>
    </r>
    <r>
      <rPr>
        <sz val="8"/>
        <rFont val="Arial"/>
        <family val="2"/>
        <charset val="162"/>
      </rPr>
      <t xml:space="preserve">ın Diğer Tüm Dağıtım Sistemi Kullanıcıları için (4) Dağıtım Şirketinden Enerji Alan Sanayi Kullanımındaki Tüketicilere Tek Terimli ve Tek Zamanlı Alçak Gerilim tarifesinde belirtilen sanayi birim fiyatına;  TRT payı (%2) ve enerji fonu (%1), Belediye Elektrik Tüketim Vergisi için ise %1 ilave edilmiş, KDV'siz fiyattır. Enerji güç bedeli hariç, </t>
    </r>
    <r>
      <rPr>
        <b/>
        <sz val="8"/>
        <rFont val="Arial"/>
        <family val="2"/>
        <charset val="162"/>
      </rPr>
      <t xml:space="preserve"> dağıtım </t>
    </r>
    <r>
      <rPr>
        <sz val="8"/>
        <rFont val="Arial"/>
        <family val="2"/>
        <charset val="162"/>
      </rPr>
      <t>sistem kullanım bedeli birim fiyata eklenmiştir.  Elektrik kullanımındaki ısıtma cihazı elektrikli ısıtıcı olup, ısı pompası kullanımında cihazın COP sistem ve yıllık değerleri kullanılmalıdır.</t>
    </r>
  </si>
  <si>
    <r>
      <rPr>
        <b/>
        <sz val="8"/>
        <rFont val="Arial"/>
        <family val="2"/>
        <charset val="162"/>
      </rPr>
      <t>9.</t>
    </r>
    <r>
      <rPr>
        <sz val="8"/>
        <rFont val="Arial"/>
        <family val="2"/>
      </rPr>
      <t xml:space="preserve"> </t>
    </r>
    <r>
      <rPr>
        <b/>
        <sz val="8"/>
        <rFont val="Arial"/>
        <family val="2"/>
        <charset val="162"/>
      </rPr>
      <t xml:space="preserve">Akaryakıt </t>
    </r>
    <r>
      <rPr>
        <sz val="8"/>
        <rFont val="Arial"/>
        <family val="2"/>
      </rPr>
      <t xml:space="preserve">fiyatları için EPDK tarafından açıklanan ve </t>
    </r>
    <r>
      <rPr>
        <b/>
        <sz val="8"/>
        <rFont val="Arial"/>
        <family val="2"/>
        <charset val="162"/>
      </rPr>
      <t>SHELL TÜRKİYE</t>
    </r>
    <r>
      <rPr>
        <sz val="8"/>
        <rFont val="Arial"/>
        <family val="2"/>
      </rPr>
      <t xml:space="preserve"> tarafından tavsiye edilen 07 Ağustos 2019 tarihli pompa satış fiyatları sirkülerindeki İstanbul Avrupa Yakası'ndaki Bakırköy için mahalli akaryakıt KDV'li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Fuel Save Diesel (motorin) tipinin fiyatı ve Fuel oil No:6 için de yüksek kükürtlü fuel oil tipinin fiyatı alınmaktadır.</t>
    </r>
  </si>
  <si>
    <r>
      <rPr>
        <b/>
        <sz val="8"/>
        <rFont val="Arial"/>
        <family val="2"/>
        <charset val="162"/>
      </rPr>
      <t>10.</t>
    </r>
    <r>
      <rPr>
        <sz val="8"/>
        <rFont val="Arial"/>
        <family val="2"/>
      </rPr>
      <t xml:space="preserve"> </t>
    </r>
    <r>
      <rPr>
        <b/>
        <sz val="8"/>
        <rFont val="Arial"/>
        <family val="2"/>
        <charset val="162"/>
      </rPr>
      <t>Yerli linyit kömürü</t>
    </r>
    <r>
      <rPr>
        <sz val="8"/>
        <rFont val="Arial"/>
        <family val="2"/>
      </rPr>
      <t xml:space="preserve"> fiyatları 07 Ağustos 2019 tarihinde geçerli olan </t>
    </r>
    <r>
      <rPr>
        <b/>
        <sz val="8"/>
        <rFont val="Arial"/>
        <family val="2"/>
        <charset val="162"/>
      </rPr>
      <t>TKİ - ELİ'</t>
    </r>
    <r>
      <rPr>
        <sz val="8"/>
        <rFont val="Arial"/>
        <family val="2"/>
      </rPr>
      <t>nin 11 Temmuz 2019 tarihli Isınma Amaçlı (Torbalanmış) Kömürlerin İstanbul Bayi Depo Satış Fiyatları listesinde 10-18 mm Yıkanmış Fındık - Torba: 503 TL/ton (KDV Hariç-nakliye bedeli dahil)dir. Bu listede yer almayan, sadece üretim yerinde teslimatı yapılmakata olan Soma Kısrakdere; 0,5-10 mm Yıkanmış Açık - Toz: 377 TL/ton (KDV Hariç) fiyatının ise 10-18 mm. için belirlenmiş olan bayi depo teslim fiyatı ile üretim yeri teslim fiyatı arasındaki farkı  226 TL/ton nakliye bedeli olarak kabul edilmiş ve bu bedel üretim yeri teslim fiyatına eklenerek İstanbul Bayi Depo Satış Fiyatı olarak 603 TL/ton(KDV Hariç) bulunmuştur.Bu kömürlerin alt ısıl değerleri ise ELİ Laboratuvar Şube Müdürlüğü'nün "2012 Yılı Kümülatif Ağırlıklı Komple Analiz Değerleri" tablosundan alınmıştır.</t>
    </r>
  </si>
  <si>
    <r>
      <rPr>
        <b/>
        <sz val="8"/>
        <rFont val="Arial"/>
        <family val="2"/>
        <charset val="162"/>
      </rPr>
      <t>11.</t>
    </r>
    <r>
      <rPr>
        <sz val="8"/>
        <rFont val="Arial"/>
        <family val="2"/>
      </rPr>
      <t xml:space="preserve"> </t>
    </r>
    <r>
      <rPr>
        <b/>
        <sz val="8"/>
        <rFont val="Arial"/>
        <family val="2"/>
        <charset val="162"/>
      </rPr>
      <t xml:space="preserve">İthal sibirya kömürü </t>
    </r>
    <r>
      <rPr>
        <sz val="8"/>
        <rFont val="Arial"/>
        <family val="2"/>
      </rPr>
      <t xml:space="preserve">fiyatları </t>
    </r>
    <r>
      <rPr>
        <b/>
        <sz val="8"/>
        <rFont val="Arial"/>
        <family val="2"/>
      </rPr>
      <t>Hakan Kömür</t>
    </r>
    <r>
      <rPr>
        <sz val="8"/>
        <rFont val="Arial"/>
        <family val="2"/>
      </rPr>
      <t xml:space="preserve"> şirketinin 07 Ağustos 2019 tarihinde geçerli olan; </t>
    </r>
    <r>
      <rPr>
        <b/>
        <sz val="8"/>
        <rFont val="Arial"/>
        <family val="2"/>
        <charset val="162"/>
      </rPr>
      <t>ceviz tipi ithal linyit</t>
    </r>
    <r>
      <rPr>
        <sz val="8"/>
        <rFont val="Arial"/>
        <family val="2"/>
      </rPr>
      <t xml:space="preserve"> için nakliye ücreti ve KDV dahil bayi satış fiyatı 38,50 TL/ 25kg.torba veya 1.540 TL/ton'dur.</t>
    </r>
  </si>
  <si>
    <r>
      <t>6,298265 x 1000</t>
    </r>
    <r>
      <rPr>
        <vertAlign val="superscript"/>
        <sz val="11"/>
        <rFont val="Arial"/>
        <family val="2"/>
      </rPr>
      <t xml:space="preserve">
</t>
    </r>
    <r>
      <rPr>
        <sz val="11"/>
        <rFont val="Arial"/>
        <family val="2"/>
      </rPr>
      <t>10,256 x 0,84</t>
    </r>
  </si>
  <si>
    <t xml:space="preserve">1,429065 x 1000
8250 x 0,93 </t>
  </si>
  <si>
    <t xml:space="preserve">1,350029 x 1000
8250 x 0,93 </t>
  </si>
  <si>
    <t xml:space="preserve">1,579691 x 1000
8250 x 0,93 </t>
  </si>
  <si>
    <t xml:space="preserve">1,612064 x 1000
8250 x 0,93 </t>
  </si>
  <si>
    <t xml:space="preserve">1,6483776 x 1000
8250 x 0,93 </t>
  </si>
  <si>
    <t xml:space="preserve">1,585937x 1000
8250 x 0,93 </t>
  </si>
  <si>
    <t>1,274652 x 1000
8250 x 0,93</t>
  </si>
  <si>
    <t xml:space="preserve">1,632031 x 1000
8250 x 0,93 </t>
  </si>
  <si>
    <t xml:space="preserve">1,523487 x 1000
8250 x 0,93 </t>
  </si>
  <si>
    <t xml:space="preserve">1,455756 x 1000
8250 x 0,93 </t>
  </si>
  <si>
    <t xml:space="preserve">1,397766 x 1000
8250 x 0,93 </t>
  </si>
  <si>
    <t xml:space="preserve">1,696114 x 1000
8250 x 0,93 </t>
  </si>
  <si>
    <t xml:space="preserve">1,622226 x 1000
8250 x 0,93 </t>
  </si>
  <si>
    <t xml:space="preserve">1,593311 x 1000
8250 x 0,93 </t>
  </si>
  <si>
    <t xml:space="preserve">1,577366 x 1000
8250 x 0,93 </t>
  </si>
  <si>
    <t xml:space="preserve">1,615919 x 1000
8250 x 0,93 </t>
  </si>
  <si>
    <t xml:space="preserve">1,882630 x 1000
8250 x 0,93 </t>
  </si>
  <si>
    <t xml:space="preserve">1,805224 x 1000
8250 x 0,93 </t>
  </si>
  <si>
    <t xml:space="preserve">1,729412 x 1000
8250 x 0,93 </t>
  </si>
  <si>
    <r>
      <t>100.001 -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</si>
  <si>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t xml:space="preserve">1,690019 x 1000
8250 x 0,93 </t>
  </si>
  <si>
    <t xml:space="preserve">1,604419 x 1000
8250 x 0,93 </t>
  </si>
  <si>
    <t xml:space="preserve">1,582057 x 1000
8250 x 0,93 </t>
  </si>
  <si>
    <t xml:space="preserve">2,725109  x 1000
8250 x 0,93 </t>
  </si>
  <si>
    <t xml:space="preserve">2,847683 x 1000
8250 x 0,93 </t>
  </si>
  <si>
    <t xml:space="preserve">1,821835 x 1000
8250 x 0,93 </t>
  </si>
  <si>
    <r>
      <rPr>
        <b/>
        <sz val="12"/>
        <rFont val="Arial"/>
        <family val="2"/>
        <charset val="162"/>
      </rPr>
      <t>04 Eylül 2018</t>
    </r>
    <r>
      <rPr>
        <sz val="12"/>
        <rFont val="Arial"/>
        <family val="2"/>
        <charset val="162"/>
      </rPr>
      <t xml:space="preserve">
Tarihindeki 
Birim Fiyatları </t>
    </r>
  </si>
  <si>
    <r>
      <t xml:space="preserve">( 10 Eylül 2019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</si>
  <si>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10 Eylül 2019
</t>
    </r>
    <r>
      <rPr>
        <sz val="12"/>
        <rFont val="Arial"/>
        <family val="2"/>
        <charset val="162"/>
      </rPr>
      <t>Tarihindeki
Birim Fiyat</t>
    </r>
  </si>
  <si>
    <r>
      <t>10 Eylül 2019</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</si>
  <si>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10 Eylül 2019
04 Eylül 2018</t>
  </si>
  <si>
    <r>
      <rPr>
        <b/>
        <sz val="11"/>
        <rFont val="Arial"/>
        <family val="2"/>
        <charset val="162"/>
      </rPr>
      <t>3. Doğalgaz</t>
    </r>
    <r>
      <rPr>
        <sz val="11"/>
        <rFont val="Arial"/>
        <family val="2"/>
      </rPr>
      <t xml:space="preserve"> fiyatları 01 Eylül 2019 tarihinde yayınlanan, 10 Eylül 2019 tarihinde geçerli olan </t>
    </r>
    <r>
      <rPr>
        <b/>
        <sz val="11"/>
        <rFont val="Arial"/>
        <family val="2"/>
      </rPr>
      <t>BAŞKENTGAZ, BURSAGAZ, ESGAZ,  İGDAŞ</t>
    </r>
    <r>
      <rPr>
        <sz val="11"/>
        <rFont val="Arial"/>
        <family val="2"/>
      </rPr>
      <t xml:space="preserve"> ve</t>
    </r>
    <r>
      <rPr>
        <b/>
        <sz val="11"/>
        <rFont val="Arial"/>
        <family val="2"/>
      </rPr>
      <t xml:space="preserve"> İZGAZ GDF SUEZ</t>
    </r>
    <r>
      <rPr>
        <sz val="11"/>
        <rFont val="Arial"/>
        <family val="2"/>
      </rPr>
      <t xml:space="preserve"> şehir gaz dağıtım şirketlerinin tarifelerinde belirtilenfiyatlardır.</t>
    </r>
    <r>
      <rPr>
        <b/>
        <sz val="11"/>
        <rFont val="Arial"/>
        <family val="2"/>
      </rPr>
      <t xml:space="preserve"> BURSAGAZ</t>
    </r>
    <r>
      <rPr>
        <sz val="11"/>
        <rFont val="Arial"/>
        <family val="2"/>
      </rPr>
      <t xml:space="preserve"> ve </t>
    </r>
    <r>
      <rPr>
        <b/>
        <sz val="11"/>
        <rFont val="Arial"/>
        <family val="2"/>
      </rPr>
      <t>ESGAZ</t>
    </r>
    <r>
      <rPr>
        <sz val="11"/>
        <rFont val="Arial"/>
        <family val="2"/>
      </rPr>
      <t xml:space="preserve">'ın doğalgaz birim fiyatları Botaş’ın aylık birim fiyatları üzerinden birim hizmet ve amortisman bedeli olan 2,5 cente göre belirlenmektedir ki bu fiyat US Doları bazında her ay ortalama bir değer olarak bildirilmektedir. </t>
    </r>
    <r>
      <rPr>
        <b/>
        <sz val="11"/>
        <rFont val="Arial"/>
        <family val="2"/>
      </rPr>
      <t xml:space="preserve">İGDAŞ, BAŞKENTGAZ </t>
    </r>
    <r>
      <rPr>
        <sz val="11"/>
        <rFont val="Arial"/>
        <family val="2"/>
      </rPr>
      <t xml:space="preserve">ve </t>
    </r>
    <r>
      <rPr>
        <b/>
        <sz val="11"/>
        <rFont val="Arial"/>
        <family val="2"/>
      </rPr>
      <t>İZGAZ GDF SUEZ</t>
    </r>
    <r>
      <rPr>
        <sz val="11"/>
        <rFont val="Arial"/>
        <family val="2"/>
      </rPr>
      <t xml:space="preserve">'deki doğalgaz "birim fiyatları ise aylık ÜFE oranlarının değişimine göre belirlenmekte olup, Ankara'daki </t>
    </r>
    <r>
      <rPr>
        <b/>
        <sz val="11"/>
        <rFont val="Arial"/>
        <family val="2"/>
      </rPr>
      <t>BAŞKENTGAZ</t>
    </r>
    <r>
      <rPr>
        <sz val="11"/>
        <rFont val="Arial"/>
        <family val="2"/>
      </rPr>
      <t>'ın birim fiyatları; birim hizmet amortisman bedeli 0,05555 US doları/m3, serbest tüketicilerden alınan taşıma bedeli ise; 0,0077 US doları/m3 üzerinden belirlenip, "www.baskentdogalgaz.com.tr" adresinde yayınlanan günlük fiyattır.</t>
    </r>
  </si>
  <si>
    <r>
      <rPr>
        <b/>
        <sz val="11"/>
        <rFont val="Arial"/>
        <family val="2"/>
        <charset val="162"/>
      </rPr>
      <t>5.</t>
    </r>
    <r>
      <rPr>
        <sz val="11"/>
        <rFont val="Arial"/>
        <family val="2"/>
      </rPr>
      <t xml:space="preserve"> </t>
    </r>
    <r>
      <rPr>
        <b/>
        <sz val="11"/>
        <rFont val="Arial"/>
        <family val="2"/>
      </rPr>
      <t xml:space="preserve">BOTAŞ </t>
    </r>
    <r>
      <rPr>
        <sz val="11"/>
        <rFont val="Arial"/>
        <family val="2"/>
      </rPr>
      <t xml:space="preserve">'ın OSB ve Sanayi Müşterilerine sattığı doğalgazın birim fiyatına 0,023 TL/Sm3 olan ÖTV dahil edilmiş, 01 Eylül 2019 tarihinde yayınlanan,10 Eylül 2019 tarihinde geçerli olan tarifesindeki fiyatlardır. </t>
    </r>
  </si>
  <si>
    <r>
      <rPr>
        <b/>
        <sz val="11"/>
        <rFont val="Arial"/>
        <family val="2"/>
        <charset val="162"/>
      </rPr>
      <t>6.</t>
    </r>
    <r>
      <rPr>
        <sz val="11"/>
        <rFont val="Arial"/>
        <family val="2"/>
      </rPr>
      <t xml:space="preserve">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10 Eylül 2019 tarihinde geçerli olan </t>
    </r>
    <r>
      <rPr>
        <b/>
        <sz val="11"/>
        <rFont val="Arial"/>
        <family val="2"/>
      </rPr>
      <t>İPRAGAZ</t>
    </r>
    <r>
      <rPr>
        <sz val="11"/>
        <rFont val="Arial"/>
        <family val="2"/>
      </rPr>
      <t xml:space="preserve"> fiyatlarıdır.</t>
    </r>
  </si>
  <si>
    <r>
      <t>8.</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Temmuz 2019 tarihinde yayınlanan, 10 Eylül 2019 tarihinde geçerli olan EPDK'nın Elektrik Piyasası Tarife Tabloları'ndan alınmış </t>
    </r>
    <r>
      <rPr>
        <b/>
        <sz val="11"/>
        <rFont val="Arial"/>
        <family val="2"/>
        <charset val="162"/>
      </rPr>
      <t>TEDAŞ'</t>
    </r>
    <r>
      <rPr>
        <sz val="11"/>
        <rFont val="Arial"/>
        <family val="2"/>
        <charset val="162"/>
      </rPr>
      <t xml:space="preserve">ın Diğer Tüm Dağıtım Sistemi Kullanıcıları için (4) Dağıtım Şirketinden Enerji Alan Sanayi Kullanımındaki Tüketicilere Tek Terimli ve Tek Zamanlı Alçak Gerilim tarifesinde belirtilen sanayi birim fiyatına;  TRT payı (%2) ve enerji fonu (%1), Belediye Elektrik Tüketim Vergisi için ise %1 ilave edilmiş, KDV'siz fiyattır. Enerji güç bedeli hariç, </t>
    </r>
    <r>
      <rPr>
        <b/>
        <sz val="11"/>
        <rFont val="Arial"/>
        <family val="2"/>
        <charset val="162"/>
      </rPr>
      <t xml:space="preserve"> dağıtım </t>
    </r>
    <r>
      <rPr>
        <sz val="11"/>
        <rFont val="Arial"/>
        <family val="2"/>
        <charset val="162"/>
      </rPr>
      <t>sistem kullanım bedeli birim fiyata eklenmiştir.  Elektrik kullanımındaki ısıtma cihazı elektrikli ısıtıcı olup, ısı pompası kullanımında cihazın COP sistem ve yıllık değerleri kullanılmalıdır.</t>
    </r>
  </si>
  <si>
    <r>
      <rPr>
        <b/>
        <sz val="11"/>
        <rFont val="Arial"/>
        <family val="2"/>
        <charset val="162"/>
      </rPr>
      <t>9.</t>
    </r>
    <r>
      <rPr>
        <sz val="11"/>
        <rFont val="Arial"/>
        <family val="2"/>
      </rPr>
      <t xml:space="preserve"> </t>
    </r>
    <r>
      <rPr>
        <b/>
        <sz val="11"/>
        <rFont val="Arial"/>
        <family val="2"/>
        <charset val="162"/>
      </rPr>
      <t xml:space="preserve">Akaryakıt </t>
    </r>
    <r>
      <rPr>
        <sz val="11"/>
        <rFont val="Arial"/>
        <family val="2"/>
      </rPr>
      <t xml:space="preserve">fiyatları için EPDK tarafından açıklanan ve </t>
    </r>
    <r>
      <rPr>
        <b/>
        <sz val="11"/>
        <rFont val="Arial"/>
        <family val="2"/>
        <charset val="162"/>
      </rPr>
      <t>SHELL TÜRKİYE</t>
    </r>
    <r>
      <rPr>
        <sz val="11"/>
        <rFont val="Arial"/>
        <family val="2"/>
      </rPr>
      <t xml:space="preserve"> tarafından tavsiye edilen 10 Eylül2019 tarihli pompa satış fiyatları sirkülerindeki İstanbul Avrupa Yakası'ndaki Bakırköy için mahalli akaryakıt KDV'li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Fuel Save Diesel (motorin) tipinin fiyatı ve Fuel oil No:6 için de yüksek kükürtlü fuel oil tipinin fiyatı alınmaktadır.</t>
    </r>
  </si>
  <si>
    <r>
      <rPr>
        <b/>
        <sz val="11"/>
        <rFont val="Arial"/>
        <family val="2"/>
        <charset val="162"/>
      </rPr>
      <t>10.</t>
    </r>
    <r>
      <rPr>
        <sz val="11"/>
        <rFont val="Arial"/>
        <family val="2"/>
      </rPr>
      <t xml:space="preserve"> </t>
    </r>
    <r>
      <rPr>
        <b/>
        <sz val="11"/>
        <rFont val="Arial"/>
        <family val="2"/>
        <charset val="162"/>
      </rPr>
      <t>Yerli linyit kömürü</t>
    </r>
    <r>
      <rPr>
        <sz val="11"/>
        <rFont val="Arial"/>
        <family val="2"/>
      </rPr>
      <t xml:space="preserve"> fiyatları 10 Eylül 2019 tarihinde geçerli olan </t>
    </r>
    <r>
      <rPr>
        <b/>
        <sz val="11"/>
        <rFont val="Arial"/>
        <family val="2"/>
        <charset val="162"/>
      </rPr>
      <t>TKİ - ELİ'</t>
    </r>
    <r>
      <rPr>
        <sz val="11"/>
        <rFont val="Arial"/>
        <family val="2"/>
      </rPr>
      <t>nin 11 Temmuz 2019 tarihli Isınma Amaçlı (Torbalanmış) Kömürlerin İstanbul Bayi Depo Satış Fiyatları listesinde 10-18 mm Yıkanmış Fındık - Torba: 503 TL/ton (KDV Hariç-nakliye bedeli dahil)dir. Bu listede yer almayan, sadece üretim yerinde teslimatı yapılmakata olan Soma Kısrakdere; 0,5-10 mm Yıkanmış Açık - Toz: 377 TL/ton (KDV Hariç) fiyatının ise 10-18 mm. için belirlenmiş olan bayi depo teslim fiyatı ile üretim yeri teslim fiyatı arasındaki farkı  226 TL/ton nakliye bedeli olarak kabul edilmiş ve bu bedel üretim yeri teslim fiyatına eklenerek İstanbul Bayi Depo Satış Fiyatı olarak 603 TL/ton(KDV Hariç) bulunmuştur.Bu kömürlerin alt ısıl değerleri ise ELİ Laboratuvar Şube Müdürlüğü'nün "2012 Yılı Kümülatif Ağırlıklı Komple Analiz Değerleri" tablosundan alınmıştır.</t>
    </r>
  </si>
  <si>
    <r>
      <rPr>
        <b/>
        <sz val="11"/>
        <rFont val="Arial"/>
        <family val="2"/>
        <charset val="162"/>
      </rPr>
      <t>11.</t>
    </r>
    <r>
      <rPr>
        <sz val="11"/>
        <rFont val="Arial"/>
        <family val="2"/>
      </rPr>
      <t xml:space="preserve">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10 Eylül 2019 tarihinde geçerli olan; </t>
    </r>
    <r>
      <rPr>
        <b/>
        <sz val="11"/>
        <rFont val="Arial"/>
        <family val="2"/>
        <charset val="162"/>
      </rPr>
      <t>ceviz tipi ithal linyit</t>
    </r>
    <r>
      <rPr>
        <sz val="11"/>
        <rFont val="Arial"/>
        <family val="2"/>
      </rPr>
      <t xml:space="preserve"> için nakliye ücreti ve KDV dahil bayi satış fiyatı 38,50 TL/ 25kg.torba veya 1.540 TL/ton'dur.</t>
    </r>
  </si>
  <si>
    <t>2,364407 x 1000
9,562 x 0,80</t>
  </si>
  <si>
    <r>
      <t xml:space="preserve">10 Eylül </t>
    </r>
    <r>
      <rPr>
        <b/>
        <sz val="12"/>
        <rFont val="Arial"/>
        <family val="2"/>
        <charset val="162"/>
      </rPr>
      <t>2019</t>
    </r>
    <r>
      <rPr>
        <sz val="12"/>
        <rFont val="Arial"/>
        <family val="2"/>
        <charset val="162"/>
      </rPr>
      <t xml:space="preserve">  tarihinde</t>
    </r>
  </si>
  <si>
    <r>
      <t xml:space="preserve">10 Eylül </t>
    </r>
    <r>
      <rPr>
        <b/>
        <sz val="12"/>
        <rFont val="Arial"/>
        <family val="2"/>
        <charset val="162"/>
      </rPr>
      <t>2018</t>
    </r>
    <r>
      <rPr>
        <sz val="12"/>
        <rFont val="Arial"/>
        <family val="2"/>
        <charset val="162"/>
      </rPr>
      <t xml:space="preserve"> tarihinde</t>
    </r>
  </si>
  <si>
    <r>
      <t>6,027100 x 1000</t>
    </r>
    <r>
      <rPr>
        <vertAlign val="superscript"/>
        <sz val="11"/>
        <rFont val="Arial"/>
        <family val="2"/>
      </rPr>
      <t xml:space="preserve">
</t>
    </r>
    <r>
      <rPr>
        <sz val="11"/>
        <rFont val="Arial"/>
        <family val="2"/>
      </rPr>
      <t>11,000 x 0,92</t>
    </r>
  </si>
  <si>
    <r>
      <t>6,629810 x 1000</t>
    </r>
    <r>
      <rPr>
        <vertAlign val="superscript"/>
        <sz val="11"/>
        <rFont val="Arial"/>
        <family val="2"/>
      </rPr>
      <t xml:space="preserve">
</t>
    </r>
    <r>
      <rPr>
        <sz val="11"/>
        <rFont val="Arial"/>
        <family val="2"/>
      </rPr>
      <t>11,000 x 0,92</t>
    </r>
  </si>
  <si>
    <r>
      <t>6,823130 x 1000</t>
    </r>
    <r>
      <rPr>
        <vertAlign val="superscript"/>
        <sz val="11"/>
        <rFont val="Arial"/>
        <family val="2"/>
      </rPr>
      <t xml:space="preserve">
</t>
    </r>
    <r>
      <rPr>
        <sz val="11"/>
        <rFont val="Arial"/>
        <family val="2"/>
      </rPr>
      <t>11,100 x 0,92</t>
    </r>
  </si>
  <si>
    <r>
      <t>7,881356 x 1000</t>
    </r>
    <r>
      <rPr>
        <vertAlign val="superscript"/>
        <sz val="11"/>
        <rFont val="Arial"/>
        <family val="2"/>
      </rPr>
      <t xml:space="preserve">
</t>
    </r>
    <r>
      <rPr>
        <sz val="11"/>
        <rFont val="Arial"/>
        <family val="2"/>
      </rPr>
      <t>11,000 x 0,90</t>
    </r>
  </si>
  <si>
    <r>
      <rPr>
        <b/>
        <sz val="11"/>
        <rFont val="Arial"/>
        <family val="2"/>
        <charset val="162"/>
      </rPr>
      <t>5</t>
    </r>
    <r>
      <rPr>
        <sz val="11"/>
        <rFont val="Arial"/>
        <family val="2"/>
        <charset val="162"/>
      </rPr>
      <t xml:space="preserve">.  </t>
    </r>
    <r>
      <rPr>
        <b/>
        <sz val="11"/>
        <rFont val="Arial"/>
        <family val="2"/>
        <charset val="162"/>
      </rPr>
      <t>LPG tüpgaz ve LPG dökmegaz</t>
    </r>
    <r>
      <rPr>
        <sz val="11"/>
        <rFont val="Arial"/>
        <family val="2"/>
        <charset val="162"/>
      </rPr>
      <t xml:space="preserve"> fiyatları 06 Eylül 2019 tarihinde yayınlanan, 10 Eylül 2019 tarihinde geçerli olan </t>
    </r>
    <r>
      <rPr>
        <b/>
        <sz val="11"/>
        <rFont val="Arial"/>
        <family val="2"/>
        <charset val="162"/>
      </rPr>
      <t>İPRAGAZ</t>
    </r>
    <r>
      <rPr>
        <sz val="11"/>
        <rFont val="Arial"/>
        <family val="2"/>
        <charset val="162"/>
      </rPr>
      <t xml:space="preserve"> ve</t>
    </r>
    <r>
      <rPr>
        <b/>
        <sz val="11"/>
        <rFont val="Arial"/>
        <family val="2"/>
        <charset val="162"/>
      </rPr>
      <t xml:space="preserve"> AYGAZ</t>
    </r>
    <r>
      <rPr>
        <sz val="11"/>
        <rFont val="Arial"/>
        <family val="2"/>
        <charset val="162"/>
      </rPr>
      <t xml:space="preserve"> fiyat sirkülerlerinden alınmış fiyatların ortalamasıdır. 
Miks dökmegazın kullanımında buharlaştırıcı gerekmektedir. Birim fiyatlar belirlenirken işletme maliyetleri gözönüne alınmamıştır. </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</si>
</sst>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0.000000"/>
    <numFmt numFmtId="166" formatCode="0.0000"/>
    <numFmt numFmtId="167" formatCode="#,##0.0000"/>
    <numFmt numFmtId="168" formatCode="0.000000"/>
    <numFmt numFmtId="169" formatCode="0.0%"/>
  </numFmts>
  <fonts count="44">
    <font>
      <sz val="10"/>
      <name val="Arial"/>
      <charset val="162"/>
    </font>
    <font>
      <sz val="11"/>
      <color theme="1"/>
      <name val="Calibri"/>
      <family val="2"/>
      <charset val="162"/>
      <scheme val="minor"/>
    </font>
    <font>
      <sz val="12"/>
      <name val="Arial"/>
      <family val="2"/>
    </font>
    <font>
      <b/>
      <sz val="16"/>
      <name val="Arial"/>
      <family val="2"/>
    </font>
    <font>
      <b/>
      <sz val="12"/>
      <name val="Arial"/>
      <family val="2"/>
    </font>
    <font>
      <sz val="11"/>
      <name val="Arial"/>
      <family val="2"/>
    </font>
    <font>
      <b/>
      <sz val="14"/>
      <name val="Arial"/>
      <family val="2"/>
    </font>
    <font>
      <sz val="13.5"/>
      <name val="Arial"/>
      <family val="2"/>
    </font>
    <font>
      <b/>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vertAlign val="superscript"/>
      <sz val="11"/>
      <name val="Arial"/>
      <family val="2"/>
      <charset val="162"/>
    </font>
    <font>
      <b/>
      <sz val="16"/>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b/>
      <sz val="18"/>
      <name val="Arial"/>
      <family val="2"/>
      <charset val="162"/>
    </font>
    <font>
      <sz val="18"/>
      <name val="Arial"/>
      <family val="2"/>
      <charset val="162"/>
    </font>
    <font>
      <sz val="16"/>
      <name val="Arial"/>
      <family val="2"/>
      <charset val="162"/>
    </font>
    <font>
      <b/>
      <sz val="20"/>
      <name val="Arial"/>
      <family val="2"/>
      <charset val="162"/>
    </font>
    <font>
      <b/>
      <sz val="8"/>
      <name val="Arial"/>
      <family val="2"/>
      <charset val="162"/>
    </font>
    <font>
      <sz val="8"/>
      <name val="Arial"/>
      <family val="2"/>
      <charset val="162"/>
    </font>
    <font>
      <sz val="8"/>
      <name val="Arial"/>
      <family val="2"/>
    </font>
    <font>
      <b/>
      <sz val="8"/>
      <name val="Arial"/>
      <family val="2"/>
    </font>
    <font>
      <vertAlign val="superscript"/>
      <sz val="8"/>
      <name val="Arial"/>
      <family val="2"/>
      <charset val="162"/>
    </font>
    <font>
      <vertAlign val="superscript"/>
      <sz val="8"/>
      <name val="Arial"/>
      <family val="2"/>
    </font>
    <font>
      <sz val="8"/>
      <name val="NewsGoth Cn BT"/>
      <family val="2"/>
    </font>
    <font>
      <b/>
      <sz val="8"/>
      <name val="NewsGoth Cn BT"/>
      <charset val="162"/>
    </font>
    <font>
      <b/>
      <sz val="8"/>
      <name val="NewsGoth Cn BT"/>
      <family val="2"/>
    </font>
  </fonts>
  <fills count="71">
    <fill>
      <patternFill patternType="none"/>
    </fill>
    <fill>
      <patternFill patternType="gray125"/>
    </fill>
    <fill>
      <patternFill patternType="solid">
        <fgColor rgb="FFFFFF00"/>
        <bgColor indexed="64"/>
      </patternFill>
    </fill>
    <fill>
      <patternFill patternType="solid">
        <fgColor rgb="FFFFFF8B"/>
        <bgColor indexed="64"/>
      </patternFill>
    </fill>
    <fill>
      <patternFill patternType="solid">
        <fgColor theme="7" tint="0.59999389629810485"/>
        <bgColor indexed="64"/>
      </patternFill>
    </fill>
    <fill>
      <patternFill patternType="solid">
        <fgColor rgb="FF10E671"/>
        <bgColor indexed="64"/>
      </patternFill>
    </fill>
    <fill>
      <patternFill patternType="solid">
        <fgColor rgb="FF2FF187"/>
        <bgColor indexed="64"/>
      </patternFill>
    </fill>
    <fill>
      <patternFill patternType="solid">
        <fgColor rgb="FFE2FBFE"/>
        <bgColor indexed="64"/>
      </patternFill>
    </fill>
    <fill>
      <patternFill patternType="solid">
        <fgColor rgb="FFBCF6FC"/>
        <bgColor indexed="64"/>
      </patternFill>
    </fill>
    <fill>
      <patternFill patternType="solid">
        <fgColor rgb="FF92F6BF"/>
        <bgColor indexed="64"/>
      </patternFill>
    </fill>
    <fill>
      <patternFill patternType="solid">
        <fgColor rgb="FF5EF4A2"/>
        <bgColor indexed="64"/>
      </patternFill>
    </fill>
    <fill>
      <patternFill patternType="solid">
        <fgColor rgb="FFFABA86"/>
        <bgColor indexed="64"/>
      </patternFill>
    </fill>
    <fill>
      <patternFill patternType="solid">
        <fgColor theme="9" tint="0.59999389629810485"/>
        <bgColor indexed="64"/>
      </patternFill>
    </fill>
    <fill>
      <patternFill patternType="solid">
        <fgColor rgb="FFFFFFD1"/>
        <bgColor indexed="64"/>
      </patternFill>
    </fill>
    <fill>
      <patternFill patternType="solid">
        <fgColor rgb="FF91F7BF"/>
        <bgColor indexed="64"/>
      </patternFill>
    </fill>
    <fill>
      <patternFill patternType="solid">
        <fgColor rgb="FF62F4A4"/>
        <bgColor indexed="64"/>
      </patternFill>
    </fill>
    <fill>
      <patternFill patternType="solid">
        <fgColor rgb="FF21EF7E"/>
        <bgColor indexed="64"/>
      </patternFill>
    </fill>
    <fill>
      <patternFill patternType="solid">
        <fgColor rgb="FFFFFFC9"/>
        <bgColor indexed="64"/>
      </patternFill>
    </fill>
    <fill>
      <patternFill patternType="solid">
        <fgColor rgb="FFFFFFB7"/>
        <bgColor indexed="64"/>
      </patternFill>
    </fill>
    <fill>
      <patternFill patternType="solid">
        <fgColor rgb="FFFFFF75"/>
        <bgColor indexed="64"/>
      </patternFill>
    </fill>
    <fill>
      <patternFill patternType="solid">
        <fgColor rgb="FFFFFF3F"/>
        <bgColor indexed="64"/>
      </patternFill>
    </fill>
    <fill>
      <patternFill patternType="solid">
        <fgColor rgb="FFFFFF2F"/>
        <bgColor indexed="64"/>
      </patternFill>
    </fill>
    <fill>
      <patternFill patternType="solid">
        <fgColor theme="8" tint="0.59999389629810485"/>
        <bgColor indexed="64"/>
      </patternFill>
    </fill>
    <fill>
      <patternFill patternType="solid">
        <fgColor rgb="FFFABD8A"/>
        <bgColor indexed="64"/>
      </patternFill>
    </fill>
    <fill>
      <patternFill patternType="solid">
        <fgColor rgb="FFCDE8EF"/>
        <bgColor indexed="64"/>
      </patternFill>
    </fill>
    <fill>
      <patternFill patternType="solid">
        <fgColor rgb="FF11E973"/>
        <bgColor indexed="64"/>
      </patternFill>
    </fill>
    <fill>
      <patternFill patternType="solid">
        <fgColor rgb="FFFFFF5B"/>
        <bgColor indexed="64"/>
      </patternFill>
    </fill>
    <fill>
      <patternFill patternType="solid">
        <fgColor rgb="FFFFFF8F"/>
        <bgColor indexed="64"/>
      </patternFill>
    </fill>
    <fill>
      <patternFill patternType="solid">
        <fgColor rgb="FFFFFFA7"/>
        <bgColor indexed="64"/>
      </patternFill>
    </fill>
    <fill>
      <patternFill patternType="solid">
        <fgColor rgb="FFEBF6F9"/>
        <bgColor indexed="64"/>
      </patternFill>
    </fill>
    <fill>
      <patternFill patternType="solid">
        <fgColor rgb="FFD3CEB1"/>
        <bgColor indexed="64"/>
      </patternFill>
    </fill>
    <fill>
      <patternFill patternType="solid">
        <fgColor rgb="FFDBD7BF"/>
        <bgColor indexed="64"/>
      </patternFill>
    </fill>
    <fill>
      <patternFill patternType="solid">
        <fgColor rgb="FFFFFF19"/>
        <bgColor indexed="64"/>
      </patternFill>
    </fill>
    <fill>
      <patternFill patternType="solid">
        <fgColor rgb="FFFFFFDD"/>
        <bgColor indexed="64"/>
      </patternFill>
    </fill>
    <fill>
      <patternFill patternType="solid">
        <fgColor rgb="FFFFFFC5"/>
        <bgColor indexed="64"/>
      </patternFill>
    </fill>
    <fill>
      <patternFill patternType="solid">
        <fgColor rgb="FFFFFFB3"/>
        <bgColor indexed="64"/>
      </patternFill>
    </fill>
    <fill>
      <patternFill patternType="solid">
        <fgColor rgb="FFFFFF9B"/>
        <bgColor indexed="64"/>
      </patternFill>
    </fill>
    <fill>
      <patternFill patternType="solid">
        <fgColor rgb="FFFFFF79"/>
        <bgColor indexed="64"/>
      </patternFill>
    </fill>
    <fill>
      <patternFill patternType="solid">
        <fgColor rgb="FFFFFF4B"/>
        <bgColor indexed="64"/>
      </patternFill>
    </fill>
    <fill>
      <patternFill patternType="solid">
        <fgColor rgb="FFFFFF09"/>
        <bgColor indexed="64"/>
      </patternFill>
    </fill>
    <fill>
      <patternFill patternType="solid">
        <fgColor rgb="FFFFFF05"/>
        <bgColor indexed="64"/>
      </patternFill>
    </fill>
    <fill>
      <patternFill patternType="solid">
        <fgColor rgb="FFFFFF11"/>
        <bgColor indexed="64"/>
      </patternFill>
    </fill>
    <fill>
      <patternFill patternType="solid">
        <fgColor rgb="FFFFFF25"/>
        <bgColor indexed="64"/>
      </patternFill>
    </fill>
    <fill>
      <patternFill patternType="solid">
        <fgColor rgb="FFFFFF01"/>
        <bgColor indexed="64"/>
      </patternFill>
    </fill>
    <fill>
      <patternFill patternType="solid">
        <fgColor rgb="FFDFF1F5"/>
        <bgColor indexed="64"/>
      </patternFill>
    </fill>
    <fill>
      <patternFill patternType="solid">
        <fgColor rgb="FFF2EC00"/>
        <bgColor indexed="64"/>
      </patternFill>
    </fill>
    <fill>
      <patternFill patternType="solid">
        <fgColor rgb="FFEBE600"/>
        <bgColor indexed="64"/>
      </patternFill>
    </fill>
    <fill>
      <patternFill patternType="solid">
        <fgColor rgb="FF9FD3E1"/>
        <bgColor indexed="64"/>
      </patternFill>
    </fill>
    <fill>
      <patternFill patternType="solid">
        <fgColor rgb="FFC5E4ED"/>
        <bgColor indexed="64"/>
      </patternFill>
    </fill>
    <fill>
      <patternFill patternType="solid">
        <fgColor rgb="FFD1D1D1"/>
        <bgColor indexed="64"/>
      </patternFill>
    </fill>
    <fill>
      <patternFill patternType="solid">
        <fgColor theme="0" tint="-0.249977111117893"/>
        <bgColor indexed="64"/>
      </patternFill>
    </fill>
    <fill>
      <patternFill patternType="solid">
        <fgColor rgb="FFA6F8CB"/>
        <bgColor indexed="64"/>
      </patternFill>
    </fill>
    <fill>
      <patternFill patternType="solid">
        <fgColor rgb="FF6BF5A9"/>
        <bgColor indexed="64"/>
      </patternFill>
    </fill>
    <fill>
      <patternFill patternType="solid">
        <fgColor rgb="FFFAB882"/>
        <bgColor indexed="64"/>
      </patternFill>
    </fill>
    <fill>
      <patternFill patternType="solid">
        <fgColor rgb="FFCCDAEA"/>
        <bgColor indexed="64"/>
      </patternFill>
    </fill>
    <fill>
      <patternFill patternType="solid">
        <fgColor rgb="FFE7EEF5"/>
        <bgColor indexed="64"/>
      </patternFill>
    </fill>
    <fill>
      <patternFill patternType="solid">
        <fgColor rgb="FFE8E5D8"/>
        <bgColor indexed="64"/>
      </patternFill>
    </fill>
    <fill>
      <patternFill patternType="solid">
        <fgColor rgb="FFE1DDCD"/>
        <bgColor indexed="64"/>
      </patternFill>
    </fill>
    <fill>
      <patternFill patternType="solid">
        <fgColor rgb="FF99FFCC"/>
        <bgColor indexed="64"/>
      </patternFill>
    </fill>
    <fill>
      <patternFill patternType="solid">
        <fgColor rgb="FF6DFFB6"/>
        <bgColor indexed="64"/>
      </patternFill>
    </fill>
    <fill>
      <patternFill patternType="solid">
        <fgColor rgb="FF2DFF96"/>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FBD4B3"/>
        <bgColor indexed="64"/>
      </patternFill>
    </fill>
    <fill>
      <patternFill patternType="solid">
        <fgColor rgb="FF05FF82"/>
        <bgColor indexed="64"/>
      </patternFill>
    </fill>
    <fill>
      <patternFill patternType="solid">
        <fgColor rgb="FFFFFFC1"/>
        <bgColor indexed="64"/>
      </patternFill>
    </fill>
    <fill>
      <patternFill patternType="solid">
        <fgColor rgb="FFFFFF1D"/>
        <bgColor indexed="64"/>
      </patternFill>
    </fill>
    <fill>
      <patternFill patternType="solid">
        <fgColor rgb="FFFFFF0D"/>
        <bgColor indexed="64"/>
      </patternFill>
    </fill>
    <fill>
      <patternFill patternType="solid">
        <fgColor rgb="FFFFFA00"/>
        <bgColor indexed="64"/>
      </patternFill>
    </fill>
    <fill>
      <patternFill patternType="solid">
        <fgColor rgb="FFDBFAFD"/>
        <bgColor indexed="64"/>
      </patternFill>
    </fill>
    <fill>
      <patternFill patternType="solid">
        <fgColor rgb="FFFFDC6D"/>
        <bgColor indexed="64"/>
      </patternFill>
    </fill>
  </fills>
  <borders count="69">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bottom style="thin">
        <color indexed="64"/>
      </bottom>
      <diagonal/>
    </border>
    <border>
      <left style="hair">
        <color indexed="64"/>
      </left>
      <right/>
      <top style="thin">
        <color indexed="64"/>
      </top>
      <bottom style="thin">
        <color indexed="64"/>
      </bottom>
      <diagonal/>
    </border>
    <border>
      <left style="hair">
        <color indexed="64"/>
      </left>
      <right/>
      <top/>
      <bottom style="thin">
        <color indexed="64"/>
      </bottom>
      <diagonal/>
    </border>
    <border>
      <left style="medium">
        <color indexed="64"/>
      </left>
      <right style="thin">
        <color indexed="64"/>
      </right>
      <top/>
      <bottom style="thin">
        <color indexed="64"/>
      </bottom>
      <diagonal/>
    </border>
    <border>
      <left style="hair">
        <color indexed="64"/>
      </left>
      <right style="medium">
        <color indexed="64"/>
      </right>
      <top style="thin">
        <color indexed="64"/>
      </top>
      <bottom style="thin">
        <color indexed="64"/>
      </bottom>
      <diagonal/>
    </border>
    <border>
      <left/>
      <right/>
      <top style="thin">
        <color indexed="64"/>
      </top>
      <bottom/>
      <diagonal/>
    </border>
    <border>
      <left style="hair">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s>
  <cellStyleXfs count="2">
    <xf numFmtId="0" fontId="0" fillId="0" borderId="0"/>
    <xf numFmtId="0" fontId="1" fillId="0" borderId="0"/>
  </cellStyleXfs>
  <cellXfs count="874">
    <xf numFmtId="0" fontId="0" fillId="0" borderId="0" xfId="0"/>
    <xf numFmtId="0" fontId="10" fillId="0" borderId="0" xfId="0" applyFont="1" applyFill="1" applyAlignment="1">
      <alignment vertical="center"/>
    </xf>
    <xf numFmtId="0" fontId="7" fillId="0" borderId="0" xfId="0" applyFont="1" applyFill="1"/>
    <xf numFmtId="0" fontId="8" fillId="0" borderId="0" xfId="0" applyFont="1" applyFill="1"/>
    <xf numFmtId="0" fontId="10" fillId="0" borderId="0" xfId="0" applyFont="1" applyFill="1"/>
    <xf numFmtId="165" fontId="10" fillId="0" borderId="0" xfId="0" applyNumberFormat="1" applyFont="1" applyFill="1" applyAlignment="1">
      <alignment horizontal="center"/>
    </xf>
    <xf numFmtId="0" fontId="10" fillId="0" borderId="0" xfId="0" applyFont="1" applyFill="1" applyBorder="1" applyAlignment="1">
      <alignment horizontal="left"/>
    </xf>
    <xf numFmtId="165" fontId="10" fillId="0" borderId="0" xfId="0" applyNumberFormat="1" applyFont="1" applyFill="1"/>
    <xf numFmtId="0" fontId="10" fillId="0" borderId="0" xfId="0" applyFont="1" applyFill="1" applyAlignment="1">
      <alignment horizontal="center"/>
    </xf>
    <xf numFmtId="0" fontId="18" fillId="0" borderId="16" xfId="0" applyFont="1" applyFill="1" applyBorder="1" applyAlignment="1">
      <alignment horizontal="center" vertical="center" wrapText="1"/>
    </xf>
    <xf numFmtId="0" fontId="22" fillId="0" borderId="14" xfId="0" applyFont="1" applyFill="1" applyBorder="1" applyAlignment="1">
      <alignment horizontal="center" vertical="center" wrapText="1"/>
    </xf>
    <xf numFmtId="0" fontId="8" fillId="20" borderId="15" xfId="0" applyFont="1" applyFill="1" applyBorder="1" applyAlignment="1">
      <alignment horizontal="center" vertical="center"/>
    </xf>
    <xf numFmtId="0" fontId="8" fillId="20" borderId="9" xfId="0" applyFont="1" applyFill="1" applyBorder="1" applyAlignment="1">
      <alignment horizontal="center" vertical="center"/>
    </xf>
    <xf numFmtId="0" fontId="7" fillId="0" borderId="0" xfId="0" applyFont="1" applyFill="1" applyBorder="1"/>
    <xf numFmtId="0" fontId="8" fillId="27" borderId="15" xfId="0" applyFont="1" applyFill="1" applyBorder="1" applyAlignment="1">
      <alignment horizontal="center" vertical="center"/>
    </xf>
    <xf numFmtId="0" fontId="16" fillId="27" borderId="3" xfId="0" applyFont="1" applyFill="1" applyBorder="1" applyAlignment="1">
      <alignment horizontal="center" vertical="center" wrapText="1"/>
    </xf>
    <xf numFmtId="0" fontId="2" fillId="27" borderId="9" xfId="0" applyFont="1" applyFill="1" applyBorder="1" applyAlignment="1">
      <alignment horizontal="center" vertical="center" wrapText="1"/>
    </xf>
    <xf numFmtId="0" fontId="7" fillId="27" borderId="7" xfId="0" applyFont="1" applyFill="1" applyBorder="1" applyAlignment="1">
      <alignment horizontal="center" vertical="center" wrapText="1"/>
    </xf>
    <xf numFmtId="3" fontId="19" fillId="27" borderId="4" xfId="0" applyNumberFormat="1" applyFont="1" applyFill="1" applyBorder="1" applyAlignment="1">
      <alignment vertical="center" wrapText="1"/>
    </xf>
    <xf numFmtId="9" fontId="7" fillId="27" borderId="2" xfId="0" applyNumberFormat="1" applyFont="1" applyFill="1" applyBorder="1" applyAlignment="1">
      <alignment horizontal="center" vertical="center"/>
    </xf>
    <xf numFmtId="0" fontId="5" fillId="27" borderId="3" xfId="0" applyFont="1" applyFill="1" applyBorder="1" applyAlignment="1">
      <alignment horizontal="center" vertical="center" wrapText="1"/>
    </xf>
    <xf numFmtId="168" fontId="3" fillId="27" borderId="2" xfId="0" applyNumberFormat="1" applyFont="1" applyFill="1" applyBorder="1" applyAlignment="1">
      <alignment horizontal="center" vertical="center"/>
    </xf>
    <xf numFmtId="3" fontId="3" fillId="27" borderId="7" xfId="0" applyNumberFormat="1" applyFont="1" applyFill="1" applyBorder="1" applyAlignment="1">
      <alignment horizontal="center" vertical="center"/>
    </xf>
    <xf numFmtId="167" fontId="5" fillId="27" borderId="4" xfId="0" applyNumberFormat="1" applyFont="1" applyFill="1" applyBorder="1" applyAlignment="1">
      <alignment vertical="center" wrapText="1"/>
    </xf>
    <xf numFmtId="169" fontId="8" fillId="27" borderId="8" xfId="0" applyNumberFormat="1" applyFont="1" applyFill="1" applyBorder="1" applyAlignment="1">
      <alignment horizontal="center" vertical="center"/>
    </xf>
    <xf numFmtId="0" fontId="8" fillId="27" borderId="9" xfId="0" applyFont="1" applyFill="1" applyBorder="1" applyAlignment="1">
      <alignment horizontal="center" vertical="center"/>
    </xf>
    <xf numFmtId="0" fontId="4" fillId="27" borderId="3" xfId="0" applyFont="1" applyFill="1" applyBorder="1" applyAlignment="1">
      <alignment horizontal="center" vertical="center" wrapText="1"/>
    </xf>
    <xf numFmtId="0" fontId="8" fillId="29" borderId="9" xfId="0" applyFont="1" applyFill="1" applyBorder="1" applyAlignment="1">
      <alignment horizontal="center" vertical="center"/>
    </xf>
    <xf numFmtId="0" fontId="4" fillId="29" borderId="3" xfId="0" applyFont="1" applyFill="1" applyBorder="1" applyAlignment="1">
      <alignment horizontal="center" vertical="center" wrapText="1"/>
    </xf>
    <xf numFmtId="0" fontId="14" fillId="29" borderId="9" xfId="0" applyFont="1" applyFill="1" applyBorder="1" applyAlignment="1">
      <alignment horizontal="center" vertical="center" wrapText="1"/>
    </xf>
    <xf numFmtId="0" fontId="7" fillId="29" borderId="7" xfId="0" applyFont="1" applyFill="1" applyBorder="1" applyAlignment="1">
      <alignment horizontal="center" vertical="center" wrapText="1"/>
    </xf>
    <xf numFmtId="3" fontId="19" fillId="29" borderId="4" xfId="0" applyNumberFormat="1" applyFont="1" applyFill="1" applyBorder="1" applyAlignment="1">
      <alignment vertical="center" wrapText="1"/>
    </xf>
    <xf numFmtId="9" fontId="7" fillId="29" borderId="2" xfId="0" applyNumberFormat="1" applyFont="1" applyFill="1" applyBorder="1" applyAlignment="1">
      <alignment horizontal="center" vertical="center"/>
    </xf>
    <xf numFmtId="0" fontId="5" fillId="29" borderId="3" xfId="0" applyFont="1" applyFill="1" applyBorder="1" applyAlignment="1">
      <alignment horizontal="center" vertical="center" wrapText="1"/>
    </xf>
    <xf numFmtId="168" fontId="3" fillId="29" borderId="2" xfId="0" applyNumberFormat="1" applyFont="1" applyFill="1" applyBorder="1" applyAlignment="1">
      <alignment horizontal="center" vertical="center"/>
    </xf>
    <xf numFmtId="3" fontId="3" fillId="29" borderId="7" xfId="0" applyNumberFormat="1" applyFont="1" applyFill="1" applyBorder="1" applyAlignment="1">
      <alignment horizontal="center" vertical="center"/>
    </xf>
    <xf numFmtId="167" fontId="5" fillId="29" borderId="4" xfId="0" applyNumberFormat="1" applyFont="1" applyFill="1" applyBorder="1" applyAlignment="1">
      <alignment vertical="center" wrapText="1"/>
    </xf>
    <xf numFmtId="169" fontId="8" fillId="29" borderId="8" xfId="0" applyNumberFormat="1" applyFont="1" applyFill="1" applyBorder="1" applyAlignment="1">
      <alignment horizontal="center" vertical="center"/>
    </xf>
    <xf numFmtId="0" fontId="17" fillId="29" borderId="9" xfId="0" applyFont="1" applyFill="1" applyBorder="1" applyAlignment="1">
      <alignment horizontal="center" vertical="center"/>
    </xf>
    <xf numFmtId="0" fontId="17" fillId="27" borderId="9" xfId="0" applyFont="1" applyFill="1" applyBorder="1" applyAlignment="1">
      <alignment horizontal="center" vertical="center"/>
    </xf>
    <xf numFmtId="165" fontId="17" fillId="27" borderId="2" xfId="0" applyNumberFormat="1" applyFont="1" applyFill="1" applyBorder="1" applyAlignment="1">
      <alignment horizontal="center" vertical="center" wrapText="1"/>
    </xf>
    <xf numFmtId="165" fontId="17" fillId="29" borderId="2" xfId="0" applyNumberFormat="1" applyFont="1" applyFill="1" applyBorder="1" applyAlignment="1">
      <alignment horizontal="center" vertical="center" wrapText="1"/>
    </xf>
    <xf numFmtId="0" fontId="37" fillId="0" borderId="0" xfId="0" applyFont="1" applyFill="1" applyAlignment="1">
      <alignment vertical="center"/>
    </xf>
    <xf numFmtId="0" fontId="37" fillId="0" borderId="0" xfId="0" applyFont="1" applyFill="1"/>
    <xf numFmtId="0" fontId="36" fillId="0" borderId="14" xfId="0" applyFont="1" applyFill="1" applyBorder="1" applyAlignment="1">
      <alignment horizontal="center" vertical="center" wrapText="1"/>
    </xf>
    <xf numFmtId="0" fontId="35" fillId="0" borderId="16" xfId="0" applyFont="1" applyFill="1" applyBorder="1" applyAlignment="1">
      <alignment horizontal="center" vertical="center" wrapText="1"/>
    </xf>
    <xf numFmtId="0" fontId="38" fillId="13" borderId="9" xfId="0" applyFont="1" applyFill="1" applyBorder="1" applyAlignment="1">
      <alignment horizontal="center" vertical="center"/>
    </xf>
    <xf numFmtId="0" fontId="38" fillId="13" borderId="55" xfId="0" applyFont="1" applyFill="1" applyBorder="1" applyAlignment="1">
      <alignment horizontal="center" vertical="center" wrapText="1"/>
    </xf>
    <xf numFmtId="0" fontId="37" fillId="13" borderId="39" xfId="0" applyFont="1" applyFill="1" applyBorder="1" applyAlignment="1">
      <alignment horizontal="center" vertical="center" wrapText="1"/>
    </xf>
    <xf numFmtId="0" fontId="37" fillId="13" borderId="38" xfId="0" applyFont="1" applyFill="1" applyBorder="1" applyAlignment="1">
      <alignment horizontal="center" vertical="center" wrapText="1"/>
    </xf>
    <xf numFmtId="165" fontId="35" fillId="13" borderId="51" xfId="0" applyNumberFormat="1" applyFont="1" applyFill="1" applyBorder="1" applyAlignment="1">
      <alignment horizontal="center" vertical="center" wrapText="1"/>
    </xf>
    <xf numFmtId="3" fontId="36" fillId="13" borderId="52" xfId="0" applyNumberFormat="1" applyFont="1" applyFill="1" applyBorder="1" applyAlignment="1">
      <alignment vertical="center" wrapText="1"/>
    </xf>
    <xf numFmtId="9" fontId="37" fillId="13" borderId="51" xfId="0" applyNumberFormat="1" applyFont="1" applyFill="1" applyBorder="1" applyAlignment="1">
      <alignment horizontal="center" vertical="center"/>
    </xf>
    <xf numFmtId="164" fontId="37" fillId="13" borderId="55" xfId="0" applyNumberFormat="1" applyFont="1" applyFill="1" applyBorder="1" applyAlignment="1">
      <alignment horizontal="center" vertical="center" wrapText="1"/>
    </xf>
    <xf numFmtId="168" fontId="38" fillId="13" borderId="51" xfId="0" applyNumberFormat="1" applyFont="1" applyFill="1" applyBorder="1" applyAlignment="1">
      <alignment horizontal="center" vertical="center"/>
    </xf>
    <xf numFmtId="3" fontId="38" fillId="13" borderId="38" xfId="0" applyNumberFormat="1" applyFont="1" applyFill="1" applyBorder="1" applyAlignment="1">
      <alignment horizontal="center" vertical="center"/>
    </xf>
    <xf numFmtId="165" fontId="35" fillId="13" borderId="51" xfId="0" applyNumberFormat="1" applyFont="1" applyFill="1" applyBorder="1" applyAlignment="1">
      <alignment horizontal="right" vertical="center" wrapText="1"/>
    </xf>
    <xf numFmtId="167" fontId="37" fillId="13" borderId="52" xfId="0" applyNumberFormat="1" applyFont="1" applyFill="1" applyBorder="1" applyAlignment="1">
      <alignment vertical="center" wrapText="1"/>
    </xf>
    <xf numFmtId="169" fontId="38" fillId="13" borderId="40" xfId="0" applyNumberFormat="1" applyFont="1" applyFill="1" applyBorder="1" applyAlignment="1">
      <alignment horizontal="center" vertical="center"/>
    </xf>
    <xf numFmtId="0" fontId="35" fillId="13" borderId="39" xfId="0" applyFont="1" applyFill="1" applyBorder="1" applyAlignment="1">
      <alignment horizontal="center" vertical="center"/>
    </xf>
    <xf numFmtId="0" fontId="38" fillId="33" borderId="58" xfId="0" applyFont="1" applyFill="1" applyBorder="1" applyAlignment="1">
      <alignment horizontal="center" vertical="center" wrapText="1"/>
    </xf>
    <xf numFmtId="0" fontId="37" fillId="33" borderId="59" xfId="0" applyFont="1" applyFill="1" applyBorder="1" applyAlignment="1">
      <alignment horizontal="center" vertical="center" wrapText="1"/>
    </xf>
    <xf numFmtId="0" fontId="37" fillId="33" borderId="7" xfId="0" applyFont="1" applyFill="1" applyBorder="1" applyAlignment="1">
      <alignment horizontal="center" vertical="center" wrapText="1"/>
    </xf>
    <xf numFmtId="165" fontId="36" fillId="33" borderId="2" xfId="0" applyNumberFormat="1" applyFont="1" applyFill="1" applyBorder="1" applyAlignment="1">
      <alignment horizontal="right" vertical="center" wrapText="1"/>
    </xf>
    <xf numFmtId="0" fontId="38" fillId="17" borderId="15" xfId="0" applyFont="1" applyFill="1" applyBorder="1" applyAlignment="1">
      <alignment horizontal="center" vertical="center"/>
    </xf>
    <xf numFmtId="0" fontId="36" fillId="17" borderId="3" xfId="0" applyFont="1" applyFill="1" applyBorder="1" applyAlignment="1">
      <alignment horizontal="center" vertical="center" wrapText="1"/>
    </xf>
    <xf numFmtId="0" fontId="37" fillId="17" borderId="9" xfId="0" applyFont="1" applyFill="1" applyBorder="1" applyAlignment="1">
      <alignment horizontal="center" vertical="center" wrapText="1"/>
    </xf>
    <xf numFmtId="0" fontId="37" fillId="17" borderId="7" xfId="0" applyFont="1" applyFill="1" applyBorder="1" applyAlignment="1">
      <alignment horizontal="center" vertical="center" wrapText="1"/>
    </xf>
    <xf numFmtId="165" fontId="35" fillId="17" borderId="2" xfId="0" applyNumberFormat="1" applyFont="1" applyFill="1" applyBorder="1" applyAlignment="1">
      <alignment horizontal="center" vertical="center" wrapText="1"/>
    </xf>
    <xf numFmtId="3" fontId="36" fillId="17" borderId="4" xfId="0" applyNumberFormat="1" applyFont="1" applyFill="1" applyBorder="1" applyAlignment="1">
      <alignment vertical="center" wrapText="1"/>
    </xf>
    <xf numFmtId="9" fontId="37" fillId="17" borderId="2" xfId="0" applyNumberFormat="1" applyFont="1" applyFill="1" applyBorder="1" applyAlignment="1">
      <alignment horizontal="center" vertical="center"/>
    </xf>
    <xf numFmtId="0" fontId="37" fillId="17" borderId="3" xfId="0" applyFont="1" applyFill="1" applyBorder="1" applyAlignment="1">
      <alignment horizontal="center" vertical="center" wrapText="1"/>
    </xf>
    <xf numFmtId="168" fontId="38" fillId="17" borderId="2" xfId="0" applyNumberFormat="1" applyFont="1" applyFill="1" applyBorder="1" applyAlignment="1">
      <alignment horizontal="center" vertical="center"/>
    </xf>
    <xf numFmtId="3" fontId="38" fillId="17" borderId="7" xfId="0" applyNumberFormat="1" applyFont="1" applyFill="1" applyBorder="1" applyAlignment="1">
      <alignment horizontal="center" vertical="center"/>
    </xf>
    <xf numFmtId="165" fontId="35" fillId="17" borderId="2" xfId="0" applyNumberFormat="1" applyFont="1" applyFill="1" applyBorder="1" applyAlignment="1">
      <alignment horizontal="right" vertical="center" wrapText="1"/>
    </xf>
    <xf numFmtId="167" fontId="37" fillId="17" borderId="4" xfId="0" applyNumberFormat="1" applyFont="1" applyFill="1" applyBorder="1" applyAlignment="1">
      <alignment vertical="center" wrapText="1"/>
    </xf>
    <xf numFmtId="169" fontId="38" fillId="17" borderId="8" xfId="0" applyNumberFormat="1" applyFont="1" applyFill="1" applyBorder="1" applyAlignment="1">
      <alignment horizontal="center" vertical="center"/>
    </xf>
    <xf numFmtId="0" fontId="35" fillId="17" borderId="9" xfId="0" applyFont="1" applyFill="1" applyBorder="1" applyAlignment="1">
      <alignment horizontal="center" vertical="center"/>
    </xf>
    <xf numFmtId="0" fontId="36" fillId="33" borderId="1" xfId="0" applyFont="1" applyFill="1" applyBorder="1" applyAlignment="1">
      <alignment horizontal="center" vertical="center" wrapText="1"/>
    </xf>
    <xf numFmtId="0" fontId="38" fillId="17" borderId="9" xfId="0" applyFont="1" applyFill="1" applyBorder="1" applyAlignment="1">
      <alignment horizontal="center" vertical="center"/>
    </xf>
    <xf numFmtId="0" fontId="35" fillId="17" borderId="3" xfId="0" applyFont="1" applyFill="1" applyBorder="1" applyAlignment="1">
      <alignment horizontal="center" vertical="center" wrapText="1"/>
    </xf>
    <xf numFmtId="0" fontId="35" fillId="34" borderId="1" xfId="0" applyFont="1" applyFill="1" applyBorder="1" applyAlignment="1">
      <alignment horizontal="center" vertical="center" wrapText="1"/>
    </xf>
    <xf numFmtId="0" fontId="37" fillId="34" borderId="59" xfId="0" applyFont="1" applyFill="1" applyBorder="1" applyAlignment="1">
      <alignment horizontal="center" vertical="center" wrapText="1"/>
    </xf>
    <xf numFmtId="0" fontId="37" fillId="34" borderId="7" xfId="0" applyFont="1" applyFill="1" applyBorder="1" applyAlignment="1">
      <alignment horizontal="center" vertical="center" wrapText="1"/>
    </xf>
    <xf numFmtId="165" fontId="36" fillId="34" borderId="2" xfId="0" applyNumberFormat="1" applyFont="1" applyFill="1" applyBorder="1" applyAlignment="1">
      <alignment horizontal="right" vertical="center" wrapText="1"/>
    </xf>
    <xf numFmtId="0" fontId="38" fillId="18" borderId="15" xfId="0" applyFont="1" applyFill="1" applyBorder="1" applyAlignment="1">
      <alignment horizontal="center" vertical="center"/>
    </xf>
    <xf numFmtId="0" fontId="36" fillId="18" borderId="3" xfId="0" applyFont="1" applyFill="1" applyBorder="1" applyAlignment="1">
      <alignment horizontal="center" vertical="center" wrapText="1"/>
    </xf>
    <xf numFmtId="0" fontId="37" fillId="18" borderId="9" xfId="0" applyFont="1" applyFill="1" applyBorder="1" applyAlignment="1">
      <alignment horizontal="center" vertical="center" wrapText="1"/>
    </xf>
    <xf numFmtId="0" fontId="37" fillId="18" borderId="7" xfId="0" applyFont="1" applyFill="1" applyBorder="1" applyAlignment="1">
      <alignment horizontal="center" vertical="center" wrapText="1"/>
    </xf>
    <xf numFmtId="165" fontId="35" fillId="18" borderId="2" xfId="0" applyNumberFormat="1" applyFont="1" applyFill="1" applyBorder="1" applyAlignment="1">
      <alignment horizontal="center" vertical="center" wrapText="1"/>
    </xf>
    <xf numFmtId="3" fontId="36" fillId="18" borderId="4" xfId="0" applyNumberFormat="1" applyFont="1" applyFill="1" applyBorder="1" applyAlignment="1">
      <alignment vertical="center" wrapText="1"/>
    </xf>
    <xf numFmtId="9" fontId="37" fillId="18" borderId="2" xfId="0" applyNumberFormat="1" applyFont="1" applyFill="1" applyBorder="1" applyAlignment="1">
      <alignment horizontal="center" vertical="center"/>
    </xf>
    <xf numFmtId="0" fontId="37" fillId="18" borderId="3" xfId="0" applyFont="1" applyFill="1" applyBorder="1" applyAlignment="1">
      <alignment horizontal="center" vertical="center" wrapText="1"/>
    </xf>
    <xf numFmtId="168" fontId="38" fillId="18" borderId="2" xfId="0" applyNumberFormat="1" applyFont="1" applyFill="1" applyBorder="1" applyAlignment="1">
      <alignment horizontal="center" vertical="center"/>
    </xf>
    <xf numFmtId="3" fontId="38" fillId="18" borderId="7" xfId="0" applyNumberFormat="1" applyFont="1" applyFill="1" applyBorder="1" applyAlignment="1">
      <alignment horizontal="center" vertical="center"/>
    </xf>
    <xf numFmtId="165" fontId="35" fillId="18" borderId="2" xfId="0" applyNumberFormat="1" applyFont="1" applyFill="1" applyBorder="1" applyAlignment="1">
      <alignment horizontal="right" vertical="center" wrapText="1"/>
    </xf>
    <xf numFmtId="167" fontId="37" fillId="18" borderId="4" xfId="0" applyNumberFormat="1" applyFont="1" applyFill="1" applyBorder="1" applyAlignment="1">
      <alignment vertical="center" wrapText="1"/>
    </xf>
    <xf numFmtId="169" fontId="38" fillId="18" borderId="8" xfId="0" applyNumberFormat="1" applyFont="1" applyFill="1" applyBorder="1" applyAlignment="1">
      <alignment horizontal="center" vertical="center"/>
    </xf>
    <xf numFmtId="0" fontId="35" fillId="18" borderId="9" xfId="0" applyFont="1" applyFill="1" applyBorder="1" applyAlignment="1">
      <alignment horizontal="center" vertical="center"/>
    </xf>
    <xf numFmtId="168" fontId="35" fillId="0" borderId="0" xfId="0" applyNumberFormat="1" applyFont="1" applyFill="1"/>
    <xf numFmtId="0" fontId="38" fillId="18" borderId="9" xfId="0" applyFont="1" applyFill="1" applyBorder="1" applyAlignment="1">
      <alignment horizontal="center" vertical="center"/>
    </xf>
    <xf numFmtId="0" fontId="35" fillId="18" borderId="3" xfId="0" applyFont="1" applyFill="1" applyBorder="1" applyAlignment="1">
      <alignment horizontal="center" vertical="center" wrapText="1"/>
    </xf>
    <xf numFmtId="0" fontId="36" fillId="35" borderId="1" xfId="0" applyFont="1" applyFill="1" applyBorder="1" applyAlignment="1">
      <alignment horizontal="center" vertical="center" wrapText="1"/>
    </xf>
    <xf numFmtId="0" fontId="37" fillId="35" borderId="59" xfId="0" applyFont="1" applyFill="1" applyBorder="1" applyAlignment="1">
      <alignment horizontal="center" vertical="center" wrapText="1"/>
    </xf>
    <xf numFmtId="0" fontId="37" fillId="35" borderId="7" xfId="0" applyFont="1" applyFill="1" applyBorder="1" applyAlignment="1">
      <alignment horizontal="center" vertical="center" wrapText="1"/>
    </xf>
    <xf numFmtId="165" fontId="36" fillId="35" borderId="2" xfId="0" applyNumberFormat="1" applyFont="1" applyFill="1" applyBorder="1" applyAlignment="1">
      <alignment horizontal="right" vertical="center" wrapText="1"/>
    </xf>
    <xf numFmtId="0" fontId="38" fillId="35" borderId="1" xfId="0" applyFont="1" applyFill="1" applyBorder="1" applyAlignment="1">
      <alignment horizontal="center" vertical="center" wrapText="1"/>
    </xf>
    <xf numFmtId="0" fontId="38" fillId="28" borderId="15" xfId="0" applyFont="1" applyFill="1" applyBorder="1" applyAlignment="1">
      <alignment horizontal="center" vertical="center"/>
    </xf>
    <xf numFmtId="0" fontId="35" fillId="28" borderId="3" xfId="0" applyFont="1" applyFill="1" applyBorder="1" applyAlignment="1">
      <alignment horizontal="center" vertical="center" wrapText="1"/>
    </xf>
    <xf numFmtId="0" fontId="37" fillId="28" borderId="9" xfId="0" applyFont="1" applyFill="1" applyBorder="1" applyAlignment="1">
      <alignment horizontal="center" vertical="center" wrapText="1"/>
    </xf>
    <xf numFmtId="0" fontId="37" fillId="28" borderId="7" xfId="0" applyFont="1" applyFill="1" applyBorder="1" applyAlignment="1">
      <alignment horizontal="center" vertical="center" wrapText="1"/>
    </xf>
    <xf numFmtId="165" fontId="35" fillId="28" borderId="2" xfId="0" applyNumberFormat="1" applyFont="1" applyFill="1" applyBorder="1" applyAlignment="1">
      <alignment horizontal="center" vertical="center" wrapText="1"/>
    </xf>
    <xf numFmtId="3" fontId="36" fillId="28" borderId="4" xfId="0" applyNumberFormat="1" applyFont="1" applyFill="1" applyBorder="1" applyAlignment="1">
      <alignment vertical="center" wrapText="1"/>
    </xf>
    <xf numFmtId="9" fontId="37" fillId="28" borderId="2" xfId="0" applyNumberFormat="1" applyFont="1" applyFill="1" applyBorder="1" applyAlignment="1">
      <alignment horizontal="center" vertical="center"/>
    </xf>
    <xf numFmtId="0" fontId="37" fillId="28" borderId="3" xfId="0" applyFont="1" applyFill="1" applyBorder="1" applyAlignment="1">
      <alignment horizontal="center" vertical="center" wrapText="1"/>
    </xf>
    <xf numFmtId="168" fontId="38" fillId="28" borderId="2" xfId="0" applyNumberFormat="1" applyFont="1" applyFill="1" applyBorder="1" applyAlignment="1">
      <alignment horizontal="center" vertical="center"/>
    </xf>
    <xf numFmtId="3" fontId="38" fillId="28" borderId="7" xfId="0" applyNumberFormat="1" applyFont="1" applyFill="1" applyBorder="1" applyAlignment="1">
      <alignment horizontal="center" vertical="center"/>
    </xf>
    <xf numFmtId="165" fontId="35" fillId="28" borderId="2" xfId="0" applyNumberFormat="1" applyFont="1" applyFill="1" applyBorder="1" applyAlignment="1">
      <alignment horizontal="right" vertical="center" wrapText="1"/>
    </xf>
    <xf numFmtId="167" fontId="37" fillId="28" borderId="4" xfId="0" applyNumberFormat="1" applyFont="1" applyFill="1" applyBorder="1" applyAlignment="1">
      <alignment vertical="center" wrapText="1"/>
    </xf>
    <xf numFmtId="169" fontId="38" fillId="28" borderId="8" xfId="0" applyNumberFormat="1" applyFont="1" applyFill="1" applyBorder="1" applyAlignment="1">
      <alignment horizontal="center" vertical="center"/>
    </xf>
    <xf numFmtId="0" fontId="35" fillId="28" borderId="9" xfId="0" applyFont="1" applyFill="1" applyBorder="1" applyAlignment="1">
      <alignment horizontal="center" vertical="center"/>
    </xf>
    <xf numFmtId="0" fontId="38" fillId="36" borderId="58" xfId="0" applyFont="1" applyFill="1" applyBorder="1" applyAlignment="1">
      <alignment horizontal="center" vertical="center" wrapText="1"/>
    </xf>
    <xf numFmtId="0" fontId="37" fillId="36" borderId="60" xfId="0" applyFont="1" applyFill="1" applyBorder="1" applyAlignment="1">
      <alignment horizontal="center" vertical="center" wrapText="1"/>
    </xf>
    <xf numFmtId="0" fontId="37" fillId="36" borderId="61" xfId="0" applyFont="1" applyFill="1" applyBorder="1" applyAlignment="1">
      <alignment horizontal="center" vertical="center" wrapText="1"/>
    </xf>
    <xf numFmtId="165" fontId="36" fillId="36" borderId="2" xfId="0" applyNumberFormat="1" applyFont="1" applyFill="1" applyBorder="1" applyAlignment="1">
      <alignment horizontal="right" vertical="center" wrapText="1"/>
    </xf>
    <xf numFmtId="0" fontId="38" fillId="28" borderId="9" xfId="0" applyFont="1" applyFill="1" applyBorder="1" applyAlignment="1">
      <alignment horizontal="center" vertical="center"/>
    </xf>
    <xf numFmtId="0" fontId="38" fillId="28" borderId="3" xfId="0" applyFont="1" applyFill="1" applyBorder="1" applyAlignment="1">
      <alignment horizontal="center" vertical="center" wrapText="1"/>
    </xf>
    <xf numFmtId="164" fontId="37" fillId="28" borderId="3" xfId="0" applyNumberFormat="1" applyFont="1" applyFill="1" applyBorder="1" applyAlignment="1">
      <alignment horizontal="center" vertical="center" wrapText="1"/>
    </xf>
    <xf numFmtId="0" fontId="35" fillId="36" borderId="1" xfId="0" applyFont="1" applyFill="1" applyBorder="1" applyAlignment="1">
      <alignment horizontal="center" vertical="center" wrapText="1"/>
    </xf>
    <xf numFmtId="0" fontId="37" fillId="36" borderId="59" xfId="0" applyFont="1" applyFill="1" applyBorder="1" applyAlignment="1">
      <alignment horizontal="center" vertical="center" wrapText="1"/>
    </xf>
    <xf numFmtId="0" fontId="37" fillId="36" borderId="7" xfId="0" applyFont="1" applyFill="1" applyBorder="1" applyAlignment="1">
      <alignment horizontal="center" vertical="center" wrapText="1"/>
    </xf>
    <xf numFmtId="0" fontId="35" fillId="37" borderId="1" xfId="0" applyFont="1" applyFill="1" applyBorder="1" applyAlignment="1">
      <alignment horizontal="center" vertical="center" wrapText="1"/>
    </xf>
    <xf numFmtId="0" fontId="37" fillId="37" borderId="59" xfId="0" applyFont="1" applyFill="1" applyBorder="1" applyAlignment="1">
      <alignment horizontal="center" vertical="center" wrapText="1"/>
    </xf>
    <xf numFmtId="0" fontId="37" fillId="37" borderId="7" xfId="0" applyFont="1" applyFill="1" applyBorder="1" applyAlignment="1">
      <alignment horizontal="center" vertical="center" wrapText="1"/>
    </xf>
    <xf numFmtId="165" fontId="36" fillId="37" borderId="2" xfId="0" applyNumberFormat="1" applyFont="1" applyFill="1" applyBorder="1" applyAlignment="1">
      <alignment horizontal="right" vertical="center" wrapText="1"/>
    </xf>
    <xf numFmtId="0" fontId="35" fillId="0" borderId="0" xfId="0" applyFont="1" applyFill="1"/>
    <xf numFmtId="0" fontId="38" fillId="27" borderId="9" xfId="0" applyFont="1" applyFill="1" applyBorder="1" applyAlignment="1">
      <alignment horizontal="center" vertical="center"/>
    </xf>
    <xf numFmtId="0" fontId="35" fillId="27" borderId="3" xfId="0" applyFont="1" applyFill="1" applyBorder="1" applyAlignment="1">
      <alignment horizontal="center" vertical="center" wrapText="1"/>
    </xf>
    <xf numFmtId="0" fontId="37" fillId="27" borderId="9" xfId="0" applyFont="1" applyFill="1" applyBorder="1" applyAlignment="1">
      <alignment horizontal="center" vertical="center" wrapText="1"/>
    </xf>
    <xf numFmtId="0" fontId="37" fillId="27" borderId="7" xfId="0" applyFont="1" applyFill="1" applyBorder="1" applyAlignment="1">
      <alignment horizontal="center" vertical="center" wrapText="1"/>
    </xf>
    <xf numFmtId="165" fontId="35" fillId="27" borderId="2" xfId="0" applyNumberFormat="1" applyFont="1" applyFill="1" applyBorder="1" applyAlignment="1">
      <alignment horizontal="center" vertical="center" wrapText="1"/>
    </xf>
    <xf numFmtId="3" fontId="36" fillId="27" borderId="4" xfId="0" applyNumberFormat="1" applyFont="1" applyFill="1" applyBorder="1" applyAlignment="1">
      <alignment vertical="center" wrapText="1"/>
    </xf>
    <xf numFmtId="9" fontId="37" fillId="27" borderId="2" xfId="0" applyNumberFormat="1" applyFont="1" applyFill="1" applyBorder="1" applyAlignment="1">
      <alignment horizontal="center" vertical="center"/>
    </xf>
    <xf numFmtId="0" fontId="37" fillId="27" borderId="3" xfId="0" applyFont="1" applyFill="1" applyBorder="1" applyAlignment="1">
      <alignment horizontal="center" vertical="center" wrapText="1"/>
    </xf>
    <xf numFmtId="168" fontId="38" fillId="27" borderId="2" xfId="0" applyNumberFormat="1" applyFont="1" applyFill="1" applyBorder="1" applyAlignment="1">
      <alignment horizontal="center" vertical="center"/>
    </xf>
    <xf numFmtId="3" fontId="38" fillId="27" borderId="7" xfId="0" applyNumberFormat="1" applyFont="1" applyFill="1" applyBorder="1" applyAlignment="1">
      <alignment horizontal="center" vertical="center"/>
    </xf>
    <xf numFmtId="165" fontId="35" fillId="27" borderId="2" xfId="0" applyNumberFormat="1" applyFont="1" applyFill="1" applyBorder="1" applyAlignment="1">
      <alignment horizontal="right" vertical="center" wrapText="1"/>
    </xf>
    <xf numFmtId="167" fontId="37" fillId="27" borderId="4" xfId="0" applyNumberFormat="1" applyFont="1" applyFill="1" applyBorder="1" applyAlignment="1">
      <alignment vertical="center" wrapText="1"/>
    </xf>
    <xf numFmtId="169" fontId="38" fillId="27" borderId="8" xfId="0" applyNumberFormat="1" applyFont="1" applyFill="1" applyBorder="1" applyAlignment="1">
      <alignment horizontal="center" vertical="center"/>
    </xf>
    <xf numFmtId="0" fontId="35" fillId="27" borderId="9" xfId="0" applyFont="1" applyFill="1" applyBorder="1" applyAlignment="1">
      <alignment horizontal="center" vertical="center"/>
    </xf>
    <xf numFmtId="0" fontId="38" fillId="27" borderId="15" xfId="0" applyFont="1" applyFill="1" applyBorder="1" applyAlignment="1">
      <alignment horizontal="center" vertical="center"/>
    </xf>
    <xf numFmtId="0" fontId="38" fillId="27" borderId="3" xfId="0" applyFont="1" applyFill="1" applyBorder="1" applyAlignment="1">
      <alignment horizontal="center" vertical="center" wrapText="1"/>
    </xf>
    <xf numFmtId="0" fontId="38" fillId="37" borderId="58" xfId="0" applyFont="1" applyFill="1" applyBorder="1" applyAlignment="1">
      <alignment horizontal="center" vertical="center" wrapText="1"/>
    </xf>
    <xf numFmtId="0" fontId="38" fillId="29" borderId="9" xfId="0" applyFont="1" applyFill="1" applyBorder="1" applyAlignment="1">
      <alignment horizontal="center" vertical="center"/>
    </xf>
    <xf numFmtId="0" fontId="38" fillId="29" borderId="3" xfId="0" applyFont="1" applyFill="1" applyBorder="1" applyAlignment="1">
      <alignment horizontal="center" vertical="center" wrapText="1"/>
    </xf>
    <xf numFmtId="0" fontId="41" fillId="29" borderId="9" xfId="0" applyFont="1" applyFill="1" applyBorder="1" applyAlignment="1">
      <alignment horizontal="center" vertical="center" wrapText="1"/>
    </xf>
    <xf numFmtId="0" fontId="37" fillId="29" borderId="7" xfId="0" applyFont="1" applyFill="1" applyBorder="1" applyAlignment="1">
      <alignment horizontal="center" vertical="center" wrapText="1"/>
    </xf>
    <xf numFmtId="165" fontId="35" fillId="29" borderId="2" xfId="0" applyNumberFormat="1" applyFont="1" applyFill="1" applyBorder="1" applyAlignment="1">
      <alignment horizontal="center" vertical="center" wrapText="1"/>
    </xf>
    <xf numFmtId="3" fontId="36" fillId="29" borderId="4" xfId="0" applyNumberFormat="1" applyFont="1" applyFill="1" applyBorder="1" applyAlignment="1">
      <alignment vertical="center" wrapText="1"/>
    </xf>
    <xf numFmtId="9" fontId="37" fillId="29" borderId="2" xfId="0" applyNumberFormat="1" applyFont="1" applyFill="1" applyBorder="1" applyAlignment="1">
      <alignment horizontal="center" vertical="center"/>
    </xf>
    <xf numFmtId="0" fontId="37" fillId="29" borderId="3" xfId="0" applyFont="1" applyFill="1" applyBorder="1" applyAlignment="1">
      <alignment horizontal="center" vertical="center" wrapText="1"/>
    </xf>
    <xf numFmtId="168" fontId="38" fillId="29" borderId="2" xfId="0" applyNumberFormat="1" applyFont="1" applyFill="1" applyBorder="1" applyAlignment="1">
      <alignment horizontal="center" vertical="center"/>
    </xf>
    <xf numFmtId="3" fontId="38" fillId="29" borderId="7" xfId="0" applyNumberFormat="1" applyFont="1" applyFill="1" applyBorder="1" applyAlignment="1">
      <alignment horizontal="center" vertical="center"/>
    </xf>
    <xf numFmtId="165" fontId="35" fillId="29" borderId="2" xfId="0" applyNumberFormat="1" applyFont="1" applyFill="1" applyBorder="1" applyAlignment="1">
      <alignment horizontal="right" vertical="center" wrapText="1"/>
    </xf>
    <xf numFmtId="167" fontId="37" fillId="29" borderId="4" xfId="0" applyNumberFormat="1" applyFont="1" applyFill="1" applyBorder="1" applyAlignment="1">
      <alignment vertical="center" wrapText="1"/>
    </xf>
    <xf numFmtId="169" fontId="38" fillId="29" borderId="8" xfId="0" applyNumberFormat="1" applyFont="1" applyFill="1" applyBorder="1" applyAlignment="1">
      <alignment horizontal="center" vertical="center"/>
    </xf>
    <xf numFmtId="0" fontId="35" fillId="29" borderId="9" xfId="0" applyFont="1" applyFill="1" applyBorder="1" applyAlignment="1">
      <alignment horizontal="center" vertical="center"/>
    </xf>
    <xf numFmtId="0" fontId="36" fillId="38" borderId="1" xfId="0" applyFont="1" applyFill="1" applyBorder="1" applyAlignment="1">
      <alignment horizontal="center" vertical="center" wrapText="1"/>
    </xf>
    <xf numFmtId="0" fontId="37" fillId="38" borderId="59" xfId="0" applyFont="1" applyFill="1" applyBorder="1" applyAlignment="1">
      <alignment horizontal="center" vertical="center" wrapText="1"/>
    </xf>
    <xf numFmtId="0" fontId="37" fillId="38" borderId="7" xfId="0" applyFont="1" applyFill="1" applyBorder="1" applyAlignment="1">
      <alignment horizontal="center" vertical="center" wrapText="1"/>
    </xf>
    <xf numFmtId="165" fontId="36" fillId="38" borderId="2" xfId="0" applyNumberFormat="1" applyFont="1" applyFill="1" applyBorder="1" applyAlignment="1">
      <alignment horizontal="right" vertical="center" wrapText="1"/>
    </xf>
    <xf numFmtId="0" fontId="38" fillId="19" borderId="15" xfId="0" applyFont="1" applyFill="1" applyBorder="1" applyAlignment="1">
      <alignment horizontal="center" vertical="center"/>
    </xf>
    <xf numFmtId="0" fontId="36" fillId="19" borderId="3" xfId="0" applyFont="1" applyFill="1" applyBorder="1" applyAlignment="1">
      <alignment horizontal="center" vertical="center" wrapText="1"/>
    </xf>
    <xf numFmtId="0" fontId="37" fillId="19" borderId="9" xfId="0" applyFont="1" applyFill="1" applyBorder="1" applyAlignment="1">
      <alignment horizontal="center" vertical="center" wrapText="1"/>
    </xf>
    <xf numFmtId="0" fontId="37" fillId="19" borderId="7" xfId="0" applyFont="1" applyFill="1" applyBorder="1" applyAlignment="1">
      <alignment horizontal="center" vertical="center" wrapText="1"/>
    </xf>
    <xf numFmtId="165" fontId="35" fillId="19" borderId="2" xfId="0" applyNumberFormat="1" applyFont="1" applyFill="1" applyBorder="1" applyAlignment="1">
      <alignment horizontal="center" vertical="center" wrapText="1"/>
    </xf>
    <xf numFmtId="3" fontId="36" fillId="19" borderId="4" xfId="0" applyNumberFormat="1" applyFont="1" applyFill="1" applyBorder="1" applyAlignment="1">
      <alignment vertical="center" wrapText="1"/>
    </xf>
    <xf numFmtId="9" fontId="37" fillId="19" borderId="2" xfId="0" applyNumberFormat="1" applyFont="1" applyFill="1" applyBorder="1" applyAlignment="1">
      <alignment horizontal="center" vertical="center"/>
    </xf>
    <xf numFmtId="0" fontId="37" fillId="19" borderId="3" xfId="0" applyFont="1" applyFill="1" applyBorder="1" applyAlignment="1">
      <alignment horizontal="center" vertical="center" wrapText="1"/>
    </xf>
    <xf numFmtId="168" fontId="38" fillId="19" borderId="2" xfId="0" applyNumberFormat="1" applyFont="1" applyFill="1" applyBorder="1" applyAlignment="1">
      <alignment horizontal="center" vertical="center"/>
    </xf>
    <xf numFmtId="3" fontId="38" fillId="19" borderId="7" xfId="0" applyNumberFormat="1" applyFont="1" applyFill="1" applyBorder="1" applyAlignment="1">
      <alignment horizontal="center" vertical="center"/>
    </xf>
    <xf numFmtId="165" fontId="35" fillId="19" borderId="2" xfId="0" applyNumberFormat="1" applyFont="1" applyFill="1" applyBorder="1" applyAlignment="1">
      <alignment horizontal="right" vertical="center" wrapText="1"/>
    </xf>
    <xf numFmtId="167" fontId="37" fillId="19" borderId="4" xfId="0" applyNumberFormat="1" applyFont="1" applyFill="1" applyBorder="1" applyAlignment="1">
      <alignment vertical="center" wrapText="1"/>
    </xf>
    <xf numFmtId="169" fontId="38" fillId="19" borderId="8" xfId="0" applyNumberFormat="1" applyFont="1" applyFill="1" applyBorder="1" applyAlignment="1">
      <alignment horizontal="center" vertical="center"/>
    </xf>
    <xf numFmtId="0" fontId="35" fillId="19" borderId="9" xfId="0" applyFont="1" applyFill="1" applyBorder="1" applyAlignment="1">
      <alignment horizontal="center" vertical="center"/>
    </xf>
    <xf numFmtId="0" fontId="35" fillId="38" borderId="1" xfId="0" applyFont="1" applyFill="1" applyBorder="1" applyAlignment="1">
      <alignment horizontal="center" vertical="center" wrapText="1"/>
    </xf>
    <xf numFmtId="0" fontId="35" fillId="19" borderId="3" xfId="0" applyFont="1" applyFill="1" applyBorder="1" applyAlignment="1">
      <alignment horizontal="center" vertical="center" wrapText="1"/>
    </xf>
    <xf numFmtId="0" fontId="38" fillId="26" borderId="9" xfId="0" applyFont="1" applyFill="1" applyBorder="1" applyAlignment="1">
      <alignment horizontal="center" vertical="center"/>
    </xf>
    <xf numFmtId="0" fontId="35" fillId="26" borderId="3" xfId="0" applyFont="1" applyFill="1" applyBorder="1" applyAlignment="1">
      <alignment horizontal="center" vertical="center" wrapText="1"/>
    </xf>
    <xf numFmtId="0" fontId="37" fillId="26" borderId="9" xfId="0" applyFont="1" applyFill="1" applyBorder="1" applyAlignment="1">
      <alignment horizontal="center" vertical="center" wrapText="1"/>
    </xf>
    <xf numFmtId="0" fontId="37" fillId="26" borderId="7" xfId="0" applyFont="1" applyFill="1" applyBorder="1" applyAlignment="1">
      <alignment horizontal="center" vertical="center" wrapText="1"/>
    </xf>
    <xf numFmtId="165" fontId="35" fillId="26" borderId="2" xfId="0" applyNumberFormat="1" applyFont="1" applyFill="1" applyBorder="1" applyAlignment="1">
      <alignment horizontal="center" vertical="center" wrapText="1"/>
    </xf>
    <xf numFmtId="3" fontId="36" fillId="26" borderId="4" xfId="0" applyNumberFormat="1" applyFont="1" applyFill="1" applyBorder="1" applyAlignment="1">
      <alignment vertical="center" wrapText="1"/>
    </xf>
    <xf numFmtId="9" fontId="37" fillId="26" borderId="2" xfId="0" applyNumberFormat="1" applyFont="1" applyFill="1" applyBorder="1" applyAlignment="1">
      <alignment horizontal="center" vertical="center"/>
    </xf>
    <xf numFmtId="0" fontId="37" fillId="26" borderId="3" xfId="0" applyFont="1" applyFill="1" applyBorder="1" applyAlignment="1">
      <alignment horizontal="center" vertical="center" wrapText="1"/>
    </xf>
    <xf numFmtId="168" fontId="38" fillId="26" borderId="2" xfId="0" applyNumberFormat="1" applyFont="1" applyFill="1" applyBorder="1" applyAlignment="1">
      <alignment horizontal="center" vertical="center"/>
    </xf>
    <xf numFmtId="3" fontId="38" fillId="26" borderId="7" xfId="0" applyNumberFormat="1" applyFont="1" applyFill="1" applyBorder="1" applyAlignment="1">
      <alignment horizontal="center" vertical="center"/>
    </xf>
    <xf numFmtId="165" fontId="35" fillId="26" borderId="2" xfId="0" applyNumberFormat="1" applyFont="1" applyFill="1" applyBorder="1" applyAlignment="1">
      <alignment horizontal="right" vertical="center" wrapText="1"/>
    </xf>
    <xf numFmtId="167" fontId="37" fillId="26" borderId="4" xfId="0" applyNumberFormat="1" applyFont="1" applyFill="1" applyBorder="1" applyAlignment="1">
      <alignment vertical="center" wrapText="1"/>
    </xf>
    <xf numFmtId="169" fontId="38" fillId="26" borderId="8" xfId="0" applyNumberFormat="1" applyFont="1" applyFill="1" applyBorder="1" applyAlignment="1">
      <alignment horizontal="center" vertical="center"/>
    </xf>
    <xf numFmtId="0" fontId="35" fillId="26" borderId="9" xfId="0" applyFont="1" applyFill="1" applyBorder="1" applyAlignment="1">
      <alignment horizontal="center" vertical="center"/>
    </xf>
    <xf numFmtId="0" fontId="38" fillId="32" borderId="15" xfId="0" applyFont="1" applyFill="1" applyBorder="1" applyAlignment="1">
      <alignment horizontal="center" vertical="center"/>
    </xf>
    <xf numFmtId="0" fontId="36" fillId="32" borderId="3" xfId="0" applyFont="1" applyFill="1" applyBorder="1" applyAlignment="1">
      <alignment horizontal="center" vertical="center" wrapText="1"/>
    </xf>
    <xf numFmtId="0" fontId="37" fillId="32" borderId="9" xfId="0" applyFont="1" applyFill="1" applyBorder="1" applyAlignment="1">
      <alignment horizontal="center" vertical="center" wrapText="1"/>
    </xf>
    <xf numFmtId="0" fontId="37" fillId="32" borderId="7" xfId="0" applyFont="1" applyFill="1" applyBorder="1" applyAlignment="1">
      <alignment horizontal="center" vertical="center" wrapText="1"/>
    </xf>
    <xf numFmtId="165" fontId="35" fillId="32" borderId="2" xfId="0" applyNumberFormat="1" applyFont="1" applyFill="1" applyBorder="1" applyAlignment="1">
      <alignment horizontal="center" vertical="center" wrapText="1"/>
    </xf>
    <xf numFmtId="3" fontId="36" fillId="32" borderId="4" xfId="0" applyNumberFormat="1" applyFont="1" applyFill="1" applyBorder="1" applyAlignment="1">
      <alignment vertical="center" wrapText="1"/>
    </xf>
    <xf numFmtId="9" fontId="37" fillId="32" borderId="2" xfId="0" applyNumberFormat="1" applyFont="1" applyFill="1" applyBorder="1" applyAlignment="1">
      <alignment horizontal="center" vertical="center"/>
    </xf>
    <xf numFmtId="0" fontId="37" fillId="32" borderId="3" xfId="0" applyFont="1" applyFill="1" applyBorder="1" applyAlignment="1">
      <alignment horizontal="center" vertical="center" wrapText="1"/>
    </xf>
    <xf numFmtId="168" fontId="38" fillId="32" borderId="2" xfId="0" applyNumberFormat="1" applyFont="1" applyFill="1" applyBorder="1" applyAlignment="1">
      <alignment horizontal="center" vertical="center"/>
    </xf>
    <xf numFmtId="3" fontId="38" fillId="32" borderId="7" xfId="0" applyNumberFormat="1" applyFont="1" applyFill="1" applyBorder="1" applyAlignment="1">
      <alignment horizontal="center" vertical="center"/>
    </xf>
    <xf numFmtId="165" fontId="35" fillId="32" borderId="2" xfId="0" applyNumberFormat="1" applyFont="1" applyFill="1" applyBorder="1" applyAlignment="1">
      <alignment horizontal="right" vertical="center" wrapText="1"/>
    </xf>
    <xf numFmtId="167" fontId="37" fillId="32" borderId="4" xfId="0" applyNumberFormat="1" applyFont="1" applyFill="1" applyBorder="1" applyAlignment="1">
      <alignment vertical="center" wrapText="1"/>
    </xf>
    <xf numFmtId="169" fontId="38" fillId="32" borderId="8" xfId="0" applyNumberFormat="1" applyFont="1" applyFill="1" applyBorder="1" applyAlignment="1">
      <alignment horizontal="center" vertical="center"/>
    </xf>
    <xf numFmtId="0" fontId="35" fillId="32" borderId="9" xfId="0" applyFont="1" applyFill="1" applyBorder="1" applyAlignment="1">
      <alignment horizontal="center" vertical="center"/>
    </xf>
    <xf numFmtId="0" fontId="35" fillId="39" borderId="1" xfId="0" applyFont="1" applyFill="1" applyBorder="1" applyAlignment="1">
      <alignment horizontal="center" vertical="center" wrapText="1"/>
    </xf>
    <xf numFmtId="0" fontId="37" fillId="39" borderId="59" xfId="0" applyFont="1" applyFill="1" applyBorder="1" applyAlignment="1">
      <alignment horizontal="center" vertical="center" wrapText="1"/>
    </xf>
    <xf numFmtId="0" fontId="37" fillId="39" borderId="7" xfId="0" applyFont="1" applyFill="1" applyBorder="1" applyAlignment="1">
      <alignment horizontal="center" vertical="center" wrapText="1"/>
    </xf>
    <xf numFmtId="165" fontId="36" fillId="39" borderId="2" xfId="0" applyNumberFormat="1" applyFont="1" applyFill="1" applyBorder="1" applyAlignment="1">
      <alignment horizontal="right" vertical="center" wrapText="1"/>
    </xf>
    <xf numFmtId="0" fontId="38" fillId="32" borderId="9" xfId="0" applyFont="1" applyFill="1" applyBorder="1" applyAlignment="1">
      <alignment horizontal="center" vertical="center"/>
    </xf>
    <xf numFmtId="0" fontId="38" fillId="32" borderId="3" xfId="0" applyFont="1" applyFill="1" applyBorder="1" applyAlignment="1">
      <alignment horizontal="center" vertical="center" wrapText="1"/>
    </xf>
    <xf numFmtId="0" fontId="38" fillId="40" borderId="1" xfId="0" applyFont="1" applyFill="1" applyBorder="1" applyAlignment="1">
      <alignment horizontal="center" vertical="center" wrapText="1"/>
    </xf>
    <xf numFmtId="0" fontId="37" fillId="40" borderId="59" xfId="0" applyFont="1" applyFill="1" applyBorder="1" applyAlignment="1">
      <alignment horizontal="center" vertical="center" wrapText="1"/>
    </xf>
    <xf numFmtId="0" fontId="37" fillId="40" borderId="7" xfId="0" applyFont="1" applyFill="1" applyBorder="1" applyAlignment="1">
      <alignment horizontal="center" vertical="center" wrapText="1"/>
    </xf>
    <xf numFmtId="165" fontId="36" fillId="40" borderId="2" xfId="0" applyNumberFormat="1" applyFont="1" applyFill="1" applyBorder="1" applyAlignment="1">
      <alignment horizontal="right" vertical="center" wrapText="1"/>
    </xf>
    <xf numFmtId="0" fontId="35" fillId="32" borderId="3" xfId="0" applyFont="1" applyFill="1" applyBorder="1" applyAlignment="1">
      <alignment horizontal="center" vertical="center" wrapText="1"/>
    </xf>
    <xf numFmtId="0" fontId="35" fillId="40" borderId="1" xfId="0" applyFont="1" applyFill="1" applyBorder="1" applyAlignment="1">
      <alignment horizontal="center" vertical="center" wrapText="1"/>
    </xf>
    <xf numFmtId="0" fontId="38" fillId="2" borderId="15" xfId="0" applyFont="1" applyFill="1" applyBorder="1" applyAlignment="1">
      <alignment horizontal="center" vertical="center"/>
    </xf>
    <xf numFmtId="0" fontId="36" fillId="2" borderId="3" xfId="0" applyFont="1" applyFill="1" applyBorder="1" applyAlignment="1">
      <alignment horizontal="center" vertical="center" wrapText="1"/>
    </xf>
    <xf numFmtId="0" fontId="37" fillId="2" borderId="9" xfId="0" applyFont="1" applyFill="1" applyBorder="1" applyAlignment="1">
      <alignment horizontal="center" vertical="center" wrapText="1"/>
    </xf>
    <xf numFmtId="0" fontId="37" fillId="2" borderId="7" xfId="0" applyFont="1" applyFill="1" applyBorder="1" applyAlignment="1">
      <alignment horizontal="center" vertical="center" wrapText="1"/>
    </xf>
    <xf numFmtId="165" fontId="35" fillId="2" borderId="2" xfId="0" applyNumberFormat="1" applyFont="1" applyFill="1" applyBorder="1" applyAlignment="1">
      <alignment horizontal="center" vertical="center" wrapText="1"/>
    </xf>
    <xf numFmtId="3" fontId="36" fillId="2" borderId="4" xfId="0" applyNumberFormat="1" applyFont="1" applyFill="1" applyBorder="1" applyAlignment="1">
      <alignment vertical="center" wrapText="1"/>
    </xf>
    <xf numFmtId="9" fontId="37" fillId="2" borderId="2" xfId="0" applyNumberFormat="1" applyFont="1" applyFill="1" applyBorder="1" applyAlignment="1">
      <alignment horizontal="center" vertical="center"/>
    </xf>
    <xf numFmtId="0" fontId="37" fillId="2" borderId="3" xfId="0" applyFont="1" applyFill="1" applyBorder="1" applyAlignment="1">
      <alignment horizontal="center" vertical="center" wrapText="1"/>
    </xf>
    <xf numFmtId="168" fontId="38" fillId="2" borderId="2" xfId="0" applyNumberFormat="1" applyFont="1" applyFill="1" applyBorder="1" applyAlignment="1">
      <alignment horizontal="center" vertical="center"/>
    </xf>
    <xf numFmtId="3" fontId="38" fillId="2" borderId="7" xfId="0" applyNumberFormat="1" applyFont="1" applyFill="1" applyBorder="1" applyAlignment="1">
      <alignment horizontal="center" vertical="center"/>
    </xf>
    <xf numFmtId="165" fontId="35" fillId="2" borderId="2" xfId="0" applyNumberFormat="1" applyFont="1" applyFill="1" applyBorder="1" applyAlignment="1">
      <alignment horizontal="right" vertical="center" wrapText="1"/>
    </xf>
    <xf numFmtId="167" fontId="37" fillId="2" borderId="4" xfId="0" applyNumberFormat="1" applyFont="1" applyFill="1" applyBorder="1" applyAlignment="1">
      <alignment vertical="center" wrapText="1"/>
    </xf>
    <xf numFmtId="169" fontId="38" fillId="2" borderId="8" xfId="0" applyNumberFormat="1" applyFont="1" applyFill="1" applyBorder="1" applyAlignment="1">
      <alignment horizontal="center" vertical="center"/>
    </xf>
    <xf numFmtId="0" fontId="35" fillId="2" borderId="9" xfId="0" applyFont="1" applyFill="1" applyBorder="1" applyAlignment="1">
      <alignment horizontal="center" vertical="center"/>
    </xf>
    <xf numFmtId="0" fontId="36" fillId="41" borderId="1" xfId="0" applyFont="1" applyFill="1" applyBorder="1" applyAlignment="1">
      <alignment horizontal="center" vertical="center" wrapText="1"/>
    </xf>
    <xf numFmtId="0" fontId="37" fillId="41" borderId="59" xfId="0" applyFont="1" applyFill="1" applyBorder="1" applyAlignment="1">
      <alignment horizontal="center" vertical="center" wrapText="1"/>
    </xf>
    <xf numFmtId="0" fontId="37" fillId="41" borderId="7" xfId="0" applyFont="1" applyFill="1" applyBorder="1" applyAlignment="1">
      <alignment horizontal="center" vertical="center" wrapText="1"/>
    </xf>
    <xf numFmtId="165" fontId="36" fillId="41" borderId="2" xfId="0" applyNumberFormat="1" applyFont="1" applyFill="1" applyBorder="1" applyAlignment="1">
      <alignment horizontal="right" vertical="center" wrapText="1"/>
    </xf>
    <xf numFmtId="0" fontId="38" fillId="21" borderId="15" xfId="0" applyFont="1" applyFill="1" applyBorder="1" applyAlignment="1">
      <alignment horizontal="center" vertical="center"/>
    </xf>
    <xf numFmtId="0" fontId="35" fillId="21" borderId="3" xfId="0" applyFont="1" applyFill="1" applyBorder="1" applyAlignment="1">
      <alignment horizontal="center" vertical="center" wrapText="1"/>
    </xf>
    <xf numFmtId="0" fontId="37" fillId="21" borderId="9" xfId="0" applyFont="1" applyFill="1" applyBorder="1" applyAlignment="1">
      <alignment horizontal="center" vertical="center" wrapText="1"/>
    </xf>
    <xf numFmtId="0" fontId="37" fillId="21" borderId="7" xfId="0" applyFont="1" applyFill="1" applyBorder="1" applyAlignment="1">
      <alignment horizontal="center" vertical="center" wrapText="1"/>
    </xf>
    <xf numFmtId="165" fontId="35" fillId="21" borderId="2" xfId="0" applyNumberFormat="1" applyFont="1" applyFill="1" applyBorder="1" applyAlignment="1">
      <alignment horizontal="center" vertical="center" wrapText="1"/>
    </xf>
    <xf numFmtId="3" fontId="36" fillId="21" borderId="4" xfId="0" applyNumberFormat="1" applyFont="1" applyFill="1" applyBorder="1" applyAlignment="1">
      <alignment vertical="center" wrapText="1"/>
    </xf>
    <xf numFmtId="9" fontId="37" fillId="21" borderId="2" xfId="0" applyNumberFormat="1" applyFont="1" applyFill="1" applyBorder="1" applyAlignment="1">
      <alignment horizontal="center" vertical="center"/>
    </xf>
    <xf numFmtId="0" fontId="37" fillId="21" borderId="3" xfId="0" applyFont="1" applyFill="1" applyBorder="1" applyAlignment="1">
      <alignment horizontal="center" vertical="center" wrapText="1"/>
    </xf>
    <xf numFmtId="168" fontId="38" fillId="21" borderId="2" xfId="0" applyNumberFormat="1" applyFont="1" applyFill="1" applyBorder="1" applyAlignment="1">
      <alignment horizontal="center" vertical="center"/>
    </xf>
    <xf numFmtId="3" fontId="38" fillId="21" borderId="7" xfId="0" applyNumberFormat="1" applyFont="1" applyFill="1" applyBorder="1" applyAlignment="1">
      <alignment horizontal="center" vertical="center"/>
    </xf>
    <xf numFmtId="165" fontId="35" fillId="21" borderId="2" xfId="0" applyNumberFormat="1" applyFont="1" applyFill="1" applyBorder="1" applyAlignment="1">
      <alignment horizontal="right" vertical="center" wrapText="1"/>
    </xf>
    <xf numFmtId="167" fontId="37" fillId="21" borderId="4" xfId="0" applyNumberFormat="1" applyFont="1" applyFill="1" applyBorder="1" applyAlignment="1">
      <alignment vertical="center" wrapText="1"/>
    </xf>
    <xf numFmtId="169" fontId="38" fillId="21" borderId="8" xfId="0" applyNumberFormat="1" applyFont="1" applyFill="1" applyBorder="1" applyAlignment="1">
      <alignment horizontal="center" vertical="center"/>
    </xf>
    <xf numFmtId="0" fontId="35" fillId="21" borderId="9" xfId="0" applyFont="1" applyFill="1" applyBorder="1" applyAlignment="1">
      <alignment horizontal="center" vertical="center"/>
    </xf>
    <xf numFmtId="0" fontId="35" fillId="42" borderId="1" xfId="0" applyFont="1" applyFill="1" applyBorder="1" applyAlignment="1">
      <alignment horizontal="center" vertical="center" wrapText="1"/>
    </xf>
    <xf numFmtId="0" fontId="37" fillId="42" borderId="59" xfId="0" applyFont="1" applyFill="1" applyBorder="1" applyAlignment="1">
      <alignment horizontal="center" vertical="center" wrapText="1"/>
    </xf>
    <xf numFmtId="0" fontId="37" fillId="42" borderId="7" xfId="0" applyFont="1" applyFill="1" applyBorder="1" applyAlignment="1">
      <alignment horizontal="center" vertical="center" wrapText="1"/>
    </xf>
    <xf numFmtId="165" fontId="36" fillId="42" borderId="2" xfId="0" applyNumberFormat="1" applyFont="1" applyFill="1" applyBorder="1" applyAlignment="1">
      <alignment horizontal="right" vertical="center" wrapText="1"/>
    </xf>
    <xf numFmtId="0" fontId="38" fillId="21" borderId="9" xfId="0" applyFont="1" applyFill="1" applyBorder="1" applyAlignment="1">
      <alignment horizontal="center" vertical="center"/>
    </xf>
    <xf numFmtId="0" fontId="35" fillId="43" borderId="1" xfId="0" applyFont="1" applyFill="1" applyBorder="1" applyAlignment="1">
      <alignment horizontal="center" vertical="center" wrapText="1"/>
    </xf>
    <xf numFmtId="0" fontId="37" fillId="43" borderId="59" xfId="0" applyFont="1" applyFill="1" applyBorder="1" applyAlignment="1">
      <alignment horizontal="center" vertical="center" wrapText="1"/>
    </xf>
    <xf numFmtId="0" fontId="37" fillId="43" borderId="7" xfId="0" applyFont="1" applyFill="1" applyBorder="1" applyAlignment="1">
      <alignment horizontal="center" vertical="center" wrapText="1"/>
    </xf>
    <xf numFmtId="165" fontId="36" fillId="43" borderId="2" xfId="0" applyNumberFormat="1" applyFont="1" applyFill="1" applyBorder="1" applyAlignment="1">
      <alignment horizontal="right" vertical="center" wrapText="1"/>
    </xf>
    <xf numFmtId="0" fontId="38" fillId="44" borderId="1" xfId="0" applyFont="1" applyFill="1" applyBorder="1" applyAlignment="1">
      <alignment horizontal="center" vertical="center" wrapText="1"/>
    </xf>
    <xf numFmtId="0" fontId="41" fillId="44" borderId="62" xfId="0" applyFont="1" applyFill="1" applyBorder="1" applyAlignment="1">
      <alignment horizontal="center" vertical="center" wrapText="1"/>
    </xf>
    <xf numFmtId="0" fontId="37" fillId="44" borderId="7" xfId="0" applyFont="1" applyFill="1" applyBorder="1" applyAlignment="1">
      <alignment horizontal="center" vertical="center" wrapText="1"/>
    </xf>
    <xf numFmtId="165" fontId="36" fillId="44" borderId="2" xfId="0" applyNumberFormat="1" applyFont="1" applyFill="1" applyBorder="1" applyAlignment="1">
      <alignment horizontal="right" vertical="center" wrapText="1"/>
    </xf>
    <xf numFmtId="0" fontId="38" fillId="21" borderId="3" xfId="0" applyFont="1" applyFill="1" applyBorder="1" applyAlignment="1">
      <alignment horizontal="center" vertical="center" wrapText="1"/>
    </xf>
    <xf numFmtId="0" fontId="38" fillId="45" borderId="1" xfId="0" applyFont="1" applyFill="1" applyBorder="1" applyAlignment="1">
      <alignment horizontal="center" vertical="center" wrapText="1"/>
    </xf>
    <xf numFmtId="0" fontId="37" fillId="45" borderId="59" xfId="0" applyFont="1" applyFill="1" applyBorder="1" applyAlignment="1">
      <alignment horizontal="center" vertical="center" wrapText="1"/>
    </xf>
    <xf numFmtId="0" fontId="37" fillId="45" borderId="7" xfId="0" applyFont="1" applyFill="1" applyBorder="1" applyAlignment="1">
      <alignment horizontal="center" vertical="center" wrapText="1"/>
    </xf>
    <xf numFmtId="165" fontId="36" fillId="45" borderId="2" xfId="0" applyNumberFormat="1" applyFont="1" applyFill="1" applyBorder="1" applyAlignment="1">
      <alignment horizontal="right" vertical="center" wrapText="1"/>
    </xf>
    <xf numFmtId="0" fontId="38" fillId="46" borderId="1" xfId="0" applyFont="1" applyFill="1" applyBorder="1" applyAlignment="1">
      <alignment horizontal="center" vertical="center" wrapText="1"/>
    </xf>
    <xf numFmtId="0" fontId="37" fillId="46" borderId="59" xfId="0" applyFont="1" applyFill="1" applyBorder="1" applyAlignment="1">
      <alignment horizontal="center" vertical="center" wrapText="1"/>
    </xf>
    <xf numFmtId="0" fontId="37" fillId="46" borderId="7" xfId="0" applyFont="1" applyFill="1" applyBorder="1" applyAlignment="1">
      <alignment horizontal="center" vertical="center" wrapText="1"/>
    </xf>
    <xf numFmtId="165" fontId="36" fillId="46" borderId="2" xfId="0" applyNumberFormat="1" applyFont="1" applyFill="1" applyBorder="1" applyAlignment="1">
      <alignment horizontal="right" vertical="center" wrapText="1"/>
    </xf>
    <xf numFmtId="0" fontId="38" fillId="20" borderId="9" xfId="0" applyFont="1" applyFill="1" applyBorder="1" applyAlignment="1">
      <alignment horizontal="center" vertical="center"/>
    </xf>
    <xf numFmtId="0" fontId="38" fillId="24" borderId="3" xfId="0" applyFont="1" applyFill="1" applyBorder="1" applyAlignment="1">
      <alignment horizontal="center" vertical="center" wrapText="1"/>
    </xf>
    <xf numFmtId="0" fontId="41" fillId="24" borderId="9" xfId="0" applyFont="1" applyFill="1" applyBorder="1" applyAlignment="1">
      <alignment horizontal="center" vertical="center" wrapText="1"/>
    </xf>
    <xf numFmtId="0" fontId="37" fillId="24" borderId="7" xfId="0" applyFont="1" applyFill="1" applyBorder="1" applyAlignment="1">
      <alignment horizontal="center" vertical="center" wrapText="1"/>
    </xf>
    <xf numFmtId="165" fontId="35" fillId="24" borderId="2" xfId="0" applyNumberFormat="1" applyFont="1" applyFill="1" applyBorder="1" applyAlignment="1">
      <alignment horizontal="center" vertical="center" wrapText="1"/>
    </xf>
    <xf numFmtId="3" fontId="36" fillId="24" borderId="4" xfId="0" applyNumberFormat="1" applyFont="1" applyFill="1" applyBorder="1" applyAlignment="1">
      <alignment vertical="center" wrapText="1"/>
    </xf>
    <xf numFmtId="9" fontId="37" fillId="24" borderId="2" xfId="0" applyNumberFormat="1" applyFont="1" applyFill="1" applyBorder="1" applyAlignment="1">
      <alignment horizontal="center" vertical="center"/>
    </xf>
    <xf numFmtId="0" fontId="37" fillId="24" borderId="3" xfId="0" applyFont="1" applyFill="1" applyBorder="1" applyAlignment="1">
      <alignment horizontal="center" vertical="center" wrapText="1"/>
    </xf>
    <xf numFmtId="168" fontId="38" fillId="24" borderId="2" xfId="0" applyNumberFormat="1" applyFont="1" applyFill="1" applyBorder="1" applyAlignment="1">
      <alignment horizontal="center" vertical="center"/>
    </xf>
    <xf numFmtId="3" fontId="38" fillId="24" borderId="7" xfId="0" applyNumberFormat="1" applyFont="1" applyFill="1" applyBorder="1" applyAlignment="1">
      <alignment horizontal="center" vertical="center"/>
    </xf>
    <xf numFmtId="165" fontId="35" fillId="24" borderId="2" xfId="0" applyNumberFormat="1" applyFont="1" applyFill="1" applyBorder="1" applyAlignment="1">
      <alignment horizontal="right" vertical="center" wrapText="1"/>
    </xf>
    <xf numFmtId="167" fontId="37" fillId="24" borderId="4" xfId="0" applyNumberFormat="1" applyFont="1" applyFill="1" applyBorder="1" applyAlignment="1">
      <alignment vertical="center" wrapText="1"/>
    </xf>
    <xf numFmtId="169" fontId="38" fillId="24" borderId="8" xfId="0" applyNumberFormat="1" applyFont="1" applyFill="1" applyBorder="1" applyAlignment="1">
      <alignment horizontal="center" vertical="center"/>
    </xf>
    <xf numFmtId="0" fontId="35" fillId="24" borderId="9" xfId="0" applyFont="1" applyFill="1" applyBorder="1" applyAlignment="1">
      <alignment horizontal="center" vertical="center"/>
    </xf>
    <xf numFmtId="0" fontId="38" fillId="47" borderId="1" xfId="0" applyFont="1" applyFill="1" applyBorder="1" applyAlignment="1">
      <alignment horizontal="center" vertical="center" wrapText="1"/>
    </xf>
    <xf numFmtId="0" fontId="41" fillId="47" borderId="62" xfId="0" applyFont="1" applyFill="1" applyBorder="1" applyAlignment="1">
      <alignment horizontal="center" vertical="center" wrapText="1"/>
    </xf>
    <xf numFmtId="0" fontId="37" fillId="47" borderId="7" xfId="0" applyFont="1" applyFill="1" applyBorder="1" applyAlignment="1">
      <alignment horizontal="center" vertical="center" wrapText="1"/>
    </xf>
    <xf numFmtId="165" fontId="36" fillId="47" borderId="2" xfId="0" applyNumberFormat="1" applyFont="1" applyFill="1" applyBorder="1" applyAlignment="1">
      <alignment horizontal="right" vertical="center" wrapText="1"/>
    </xf>
    <xf numFmtId="0" fontId="38" fillId="20" borderId="15" xfId="0" applyFont="1" applyFill="1" applyBorder="1" applyAlignment="1">
      <alignment horizontal="center" vertical="center"/>
    </xf>
    <xf numFmtId="0" fontId="38" fillId="22" borderId="3" xfId="0" applyFont="1" applyFill="1" applyBorder="1" applyAlignment="1">
      <alignment horizontal="center" vertical="center" wrapText="1"/>
    </xf>
    <xf numFmtId="0" fontId="37" fillId="22" borderId="9" xfId="0" applyFont="1" applyFill="1" applyBorder="1" applyAlignment="1">
      <alignment horizontal="center" vertical="center" wrapText="1"/>
    </xf>
    <xf numFmtId="0" fontId="37" fillId="22" borderId="7" xfId="0" applyFont="1" applyFill="1" applyBorder="1" applyAlignment="1">
      <alignment horizontal="center" vertical="center" wrapText="1"/>
    </xf>
    <xf numFmtId="165" fontId="35" fillId="22" borderId="2" xfId="0" applyNumberFormat="1" applyFont="1" applyFill="1" applyBorder="1" applyAlignment="1">
      <alignment horizontal="right" vertical="center" wrapText="1"/>
    </xf>
    <xf numFmtId="0" fontId="36" fillId="22" borderId="4" xfId="0" applyFont="1" applyFill="1" applyBorder="1" applyAlignment="1">
      <alignment vertical="center" wrapText="1"/>
    </xf>
    <xf numFmtId="9" fontId="37" fillId="22" borderId="2" xfId="0" applyNumberFormat="1" applyFont="1" applyFill="1" applyBorder="1" applyAlignment="1">
      <alignment horizontal="center" vertical="center"/>
    </xf>
    <xf numFmtId="0" fontId="37" fillId="22" borderId="3" xfId="0" applyFont="1" applyFill="1" applyBorder="1" applyAlignment="1">
      <alignment horizontal="center" vertical="center" wrapText="1"/>
    </xf>
    <xf numFmtId="168" fontId="38" fillId="22" borderId="2" xfId="0" applyNumberFormat="1" applyFont="1" applyFill="1" applyBorder="1" applyAlignment="1">
      <alignment horizontal="center" vertical="center"/>
    </xf>
    <xf numFmtId="3" fontId="38" fillId="22" borderId="7" xfId="0" applyNumberFormat="1" applyFont="1" applyFill="1" applyBorder="1" applyAlignment="1">
      <alignment horizontal="center" vertical="center"/>
    </xf>
    <xf numFmtId="167" fontId="37" fillId="22" borderId="4" xfId="0" applyNumberFormat="1" applyFont="1" applyFill="1" applyBorder="1" applyAlignment="1">
      <alignment vertical="center" wrapText="1"/>
    </xf>
    <xf numFmtId="169" fontId="38" fillId="22" borderId="8" xfId="0" applyNumberFormat="1" applyFont="1" applyFill="1" applyBorder="1" applyAlignment="1">
      <alignment horizontal="center" vertical="center"/>
    </xf>
    <xf numFmtId="0" fontId="35" fillId="22" borderId="9" xfId="0" applyFont="1" applyFill="1" applyBorder="1" applyAlignment="1">
      <alignment horizontal="center" vertical="center"/>
    </xf>
    <xf numFmtId="0" fontId="38" fillId="48" borderId="3" xfId="0" applyFont="1" applyFill="1" applyBorder="1" applyAlignment="1">
      <alignment horizontal="center" vertical="center" wrapText="1"/>
    </xf>
    <xf numFmtId="0" fontId="37" fillId="48" borderId="59" xfId="0" applyFont="1" applyFill="1" applyBorder="1" applyAlignment="1">
      <alignment horizontal="center" vertical="center" wrapText="1"/>
    </xf>
    <xf numFmtId="0" fontId="37" fillId="48" borderId="7" xfId="0" applyFont="1" applyFill="1" applyBorder="1" applyAlignment="1">
      <alignment horizontal="center" vertical="center" wrapText="1"/>
    </xf>
    <xf numFmtId="165" fontId="36" fillId="48" borderId="2" xfId="0" applyNumberFormat="1" applyFont="1" applyFill="1" applyBorder="1" applyAlignment="1">
      <alignment horizontal="right" vertical="center" wrapText="1"/>
    </xf>
    <xf numFmtId="0" fontId="38" fillId="31" borderId="3" xfId="0" applyFont="1" applyFill="1" applyBorder="1" applyAlignment="1">
      <alignment horizontal="center" vertical="center" wrapText="1"/>
    </xf>
    <xf numFmtId="0" fontId="37" fillId="31" borderId="9" xfId="0" applyFont="1" applyFill="1" applyBorder="1" applyAlignment="1">
      <alignment horizontal="center" vertical="center" wrapText="1"/>
    </xf>
    <xf numFmtId="0" fontId="37" fillId="31" borderId="7" xfId="0" applyFont="1" applyFill="1" applyBorder="1" applyAlignment="1">
      <alignment horizontal="center" vertical="center" wrapText="1"/>
    </xf>
    <xf numFmtId="165" fontId="35" fillId="31" borderId="2" xfId="0" applyNumberFormat="1" applyFont="1" applyFill="1" applyBorder="1" applyAlignment="1">
      <alignment horizontal="right" vertical="center" wrapText="1"/>
    </xf>
    <xf numFmtId="3" fontId="36" fillId="31" borderId="4" xfId="0" applyNumberFormat="1" applyFont="1" applyFill="1" applyBorder="1" applyAlignment="1">
      <alignment vertical="center" wrapText="1"/>
    </xf>
    <xf numFmtId="9" fontId="37" fillId="31" borderId="2" xfId="0" applyNumberFormat="1" applyFont="1" applyFill="1" applyBorder="1" applyAlignment="1">
      <alignment horizontal="center" vertical="center"/>
    </xf>
    <xf numFmtId="0" fontId="37" fillId="31" borderId="3" xfId="0" applyFont="1" applyFill="1" applyBorder="1" applyAlignment="1">
      <alignment horizontal="center" vertical="center" wrapText="1"/>
    </xf>
    <xf numFmtId="168" fontId="38" fillId="31" borderId="2" xfId="0" applyNumberFormat="1" applyFont="1" applyFill="1" applyBorder="1" applyAlignment="1">
      <alignment horizontal="center" vertical="center"/>
    </xf>
    <xf numFmtId="3" fontId="38" fillId="31" borderId="7" xfId="0" applyNumberFormat="1" applyFont="1" applyFill="1" applyBorder="1" applyAlignment="1">
      <alignment horizontal="center" vertical="center"/>
    </xf>
    <xf numFmtId="167" fontId="37" fillId="31" borderId="4" xfId="0" applyNumberFormat="1" applyFont="1" applyFill="1" applyBorder="1" applyAlignment="1">
      <alignment vertical="center" wrapText="1"/>
    </xf>
    <xf numFmtId="169" fontId="38" fillId="31" borderId="8" xfId="0" applyNumberFormat="1" applyFont="1" applyFill="1" applyBorder="1" applyAlignment="1">
      <alignment horizontal="center" vertical="center"/>
    </xf>
    <xf numFmtId="0" fontId="35" fillId="31" borderId="9" xfId="0" applyFont="1" applyFill="1" applyBorder="1" applyAlignment="1">
      <alignment horizontal="center" vertical="center"/>
    </xf>
    <xf numFmtId="0" fontId="38" fillId="49" borderId="1" xfId="0" applyFont="1" applyFill="1" applyBorder="1" applyAlignment="1">
      <alignment horizontal="center" vertical="center" wrapText="1"/>
    </xf>
    <xf numFmtId="0" fontId="37" fillId="49" borderId="59" xfId="0" applyFont="1" applyFill="1" applyBorder="1" applyAlignment="1">
      <alignment horizontal="center" vertical="center" wrapText="1"/>
    </xf>
    <xf numFmtId="0" fontId="37" fillId="49" borderId="7" xfId="0" applyFont="1" applyFill="1" applyBorder="1" applyAlignment="1">
      <alignment horizontal="center" vertical="center" wrapText="1"/>
    </xf>
    <xf numFmtId="165" fontId="36" fillId="49" borderId="2" xfId="0" applyNumberFormat="1" applyFont="1" applyFill="1" applyBorder="1" applyAlignment="1">
      <alignment horizontal="right" vertical="center" wrapText="1"/>
    </xf>
    <xf numFmtId="0" fontId="38" fillId="30" borderId="3" xfId="0" applyFont="1" applyFill="1" applyBorder="1" applyAlignment="1">
      <alignment horizontal="center" vertical="center" wrapText="1"/>
    </xf>
    <xf numFmtId="0" fontId="37" fillId="30" borderId="9" xfId="0" applyFont="1" applyFill="1" applyBorder="1" applyAlignment="1">
      <alignment horizontal="center" vertical="center" wrapText="1"/>
    </xf>
    <xf numFmtId="0" fontId="37" fillId="30" borderId="7" xfId="0" applyFont="1" applyFill="1" applyBorder="1" applyAlignment="1">
      <alignment horizontal="center" vertical="center" wrapText="1"/>
    </xf>
    <xf numFmtId="165" fontId="35" fillId="30" borderId="2" xfId="0" applyNumberFormat="1" applyFont="1" applyFill="1" applyBorder="1" applyAlignment="1">
      <alignment horizontal="right" vertical="center" wrapText="1"/>
    </xf>
    <xf numFmtId="3" fontId="36" fillId="30" borderId="4" xfId="0" applyNumberFormat="1" applyFont="1" applyFill="1" applyBorder="1" applyAlignment="1">
      <alignment vertical="center" wrapText="1"/>
    </xf>
    <xf numFmtId="9" fontId="37" fillId="30" borderId="2" xfId="0" applyNumberFormat="1" applyFont="1" applyFill="1" applyBorder="1" applyAlignment="1">
      <alignment horizontal="center" vertical="center"/>
    </xf>
    <xf numFmtId="0" fontId="37" fillId="30" borderId="3" xfId="0" applyFont="1" applyFill="1" applyBorder="1" applyAlignment="1">
      <alignment horizontal="center" vertical="center" wrapText="1"/>
    </xf>
    <xf numFmtId="168" fontId="38" fillId="30" borderId="2" xfId="0" applyNumberFormat="1" applyFont="1" applyFill="1" applyBorder="1" applyAlignment="1">
      <alignment horizontal="center" vertical="center"/>
    </xf>
    <xf numFmtId="3" fontId="38" fillId="30" borderId="7" xfId="0" applyNumberFormat="1" applyFont="1" applyFill="1" applyBorder="1" applyAlignment="1">
      <alignment horizontal="center" vertical="center"/>
    </xf>
    <xf numFmtId="167" fontId="37" fillId="30" borderId="4" xfId="0" applyNumberFormat="1" applyFont="1" applyFill="1" applyBorder="1" applyAlignment="1">
      <alignment vertical="center" wrapText="1"/>
    </xf>
    <xf numFmtId="169" fontId="38" fillId="30" borderId="8" xfId="0" applyNumberFormat="1" applyFont="1" applyFill="1" applyBorder="1" applyAlignment="1">
      <alignment horizontal="center" vertical="center"/>
    </xf>
    <xf numFmtId="0" fontId="35" fillId="30" borderId="9" xfId="0" applyFont="1" applyFill="1" applyBorder="1" applyAlignment="1">
      <alignment horizontal="center" vertical="center"/>
    </xf>
    <xf numFmtId="0" fontId="38" fillId="50" borderId="1" xfId="0" applyFont="1" applyFill="1" applyBorder="1" applyAlignment="1">
      <alignment horizontal="center" vertical="center" wrapText="1"/>
    </xf>
    <xf numFmtId="0" fontId="37" fillId="50" borderId="59" xfId="0" applyFont="1" applyFill="1" applyBorder="1" applyAlignment="1">
      <alignment horizontal="center" vertical="center" wrapText="1"/>
    </xf>
    <xf numFmtId="0" fontId="37" fillId="50" borderId="7" xfId="0" applyFont="1" applyFill="1" applyBorder="1" applyAlignment="1">
      <alignment horizontal="center" vertical="center" wrapText="1"/>
    </xf>
    <xf numFmtId="165" fontId="36" fillId="50" borderId="2" xfId="0" applyNumberFormat="1" applyFont="1" applyFill="1" applyBorder="1" applyAlignment="1">
      <alignment horizontal="right" vertical="center" wrapText="1"/>
    </xf>
    <xf numFmtId="0" fontId="38" fillId="12" borderId="3" xfId="0" applyFont="1" applyFill="1" applyBorder="1" applyAlignment="1">
      <alignment horizontal="center" vertical="center" wrapText="1"/>
    </xf>
    <xf numFmtId="0" fontId="37" fillId="12" borderId="9" xfId="0" applyFont="1" applyFill="1" applyBorder="1" applyAlignment="1">
      <alignment horizontal="center" vertical="center" wrapText="1"/>
    </xf>
    <xf numFmtId="0" fontId="37" fillId="12" borderId="7" xfId="0" applyFont="1" applyFill="1" applyBorder="1" applyAlignment="1">
      <alignment horizontal="center" vertical="center" wrapText="1"/>
    </xf>
    <xf numFmtId="165" fontId="35" fillId="12" borderId="2" xfId="0" applyNumberFormat="1" applyFont="1" applyFill="1" applyBorder="1" applyAlignment="1">
      <alignment horizontal="right" vertical="center" wrapText="1"/>
    </xf>
    <xf numFmtId="3" fontId="36" fillId="12" borderId="4" xfId="0" applyNumberFormat="1" applyFont="1" applyFill="1" applyBorder="1" applyAlignment="1">
      <alignment vertical="center" wrapText="1"/>
    </xf>
    <xf numFmtId="9" fontId="37" fillId="12" borderId="2" xfId="0" applyNumberFormat="1" applyFont="1" applyFill="1" applyBorder="1" applyAlignment="1">
      <alignment horizontal="center" vertical="center"/>
    </xf>
    <xf numFmtId="0" fontId="37" fillId="12" borderId="3" xfId="0" applyFont="1" applyFill="1" applyBorder="1" applyAlignment="1">
      <alignment horizontal="center" vertical="center" wrapText="1"/>
    </xf>
    <xf numFmtId="168" fontId="38" fillId="12" borderId="2" xfId="0" applyNumberFormat="1" applyFont="1" applyFill="1" applyBorder="1" applyAlignment="1">
      <alignment horizontal="center" vertical="center"/>
    </xf>
    <xf numFmtId="3" fontId="38" fillId="12" borderId="7" xfId="0" applyNumberFormat="1" applyFont="1" applyFill="1" applyBorder="1" applyAlignment="1">
      <alignment horizontal="center" vertical="center"/>
    </xf>
    <xf numFmtId="167" fontId="37" fillId="12" borderId="4" xfId="0" applyNumberFormat="1" applyFont="1" applyFill="1" applyBorder="1" applyAlignment="1">
      <alignment vertical="center" wrapText="1"/>
    </xf>
    <xf numFmtId="169" fontId="38" fillId="12" borderId="8" xfId="0" applyNumberFormat="1" applyFont="1" applyFill="1" applyBorder="1" applyAlignment="1">
      <alignment horizontal="center" vertical="center"/>
    </xf>
    <xf numFmtId="0" fontId="35" fillId="12" borderId="9" xfId="0" applyFont="1" applyFill="1" applyBorder="1" applyAlignment="1">
      <alignment horizontal="center" vertical="center"/>
    </xf>
    <xf numFmtId="0" fontId="38" fillId="12" borderId="1" xfId="0" applyFont="1" applyFill="1" applyBorder="1" applyAlignment="1">
      <alignment horizontal="center" vertical="center" wrapText="1"/>
    </xf>
    <xf numFmtId="0" fontId="37" fillId="12" borderId="62" xfId="0" applyFont="1" applyFill="1" applyBorder="1" applyAlignment="1">
      <alignment horizontal="center" vertical="center" wrapText="1"/>
    </xf>
    <xf numFmtId="165" fontId="36" fillId="12" borderId="2" xfId="0" applyNumberFormat="1" applyFont="1" applyFill="1" applyBorder="1" applyAlignment="1">
      <alignment horizontal="right" vertical="center" wrapText="1"/>
    </xf>
    <xf numFmtId="0" fontId="38" fillId="9" borderId="3" xfId="0" applyFont="1" applyFill="1" applyBorder="1" applyAlignment="1">
      <alignment horizontal="center" vertical="center" wrapText="1"/>
    </xf>
    <xf numFmtId="0" fontId="37" fillId="9" borderId="9" xfId="0" applyFont="1" applyFill="1" applyBorder="1" applyAlignment="1">
      <alignment horizontal="center" vertical="center" wrapText="1"/>
    </xf>
    <xf numFmtId="0" fontId="37" fillId="9" borderId="7" xfId="0" applyFont="1" applyFill="1" applyBorder="1" applyAlignment="1">
      <alignment horizontal="center" vertical="center" wrapText="1"/>
    </xf>
    <xf numFmtId="165" fontId="35" fillId="9" borderId="2" xfId="0" applyNumberFormat="1" applyFont="1" applyFill="1" applyBorder="1" applyAlignment="1">
      <alignment horizontal="right" vertical="center" wrapText="1"/>
    </xf>
    <xf numFmtId="3" fontId="36" fillId="9" borderId="4" xfId="0" applyNumberFormat="1" applyFont="1" applyFill="1" applyBorder="1" applyAlignment="1">
      <alignment vertical="center" wrapText="1"/>
    </xf>
    <xf numFmtId="9" fontId="37" fillId="9" borderId="2" xfId="0" applyNumberFormat="1" applyFont="1" applyFill="1" applyBorder="1" applyAlignment="1">
      <alignment horizontal="center" vertical="center"/>
    </xf>
    <xf numFmtId="3" fontId="37" fillId="9" borderId="3" xfId="0" applyNumberFormat="1" applyFont="1" applyFill="1" applyBorder="1" applyAlignment="1">
      <alignment horizontal="center" vertical="center" wrapText="1"/>
    </xf>
    <xf numFmtId="168" fontId="38" fillId="9" borderId="2" xfId="0" applyNumberFormat="1" applyFont="1" applyFill="1" applyBorder="1" applyAlignment="1">
      <alignment horizontal="center" vertical="center"/>
    </xf>
    <xf numFmtId="3" fontId="38" fillId="9" borderId="7" xfId="0" applyNumberFormat="1" applyFont="1" applyFill="1" applyBorder="1" applyAlignment="1">
      <alignment horizontal="center" vertical="center"/>
    </xf>
    <xf numFmtId="165" fontId="35" fillId="14" borderId="2" xfId="0" applyNumberFormat="1" applyFont="1" applyFill="1" applyBorder="1" applyAlignment="1">
      <alignment horizontal="right" vertical="center" wrapText="1"/>
    </xf>
    <xf numFmtId="167" fontId="37" fillId="9" borderId="4" xfId="0" applyNumberFormat="1" applyFont="1" applyFill="1" applyBorder="1" applyAlignment="1">
      <alignment vertical="center" wrapText="1"/>
    </xf>
    <xf numFmtId="169" fontId="38" fillId="9" borderId="8" xfId="0" applyNumberFormat="1" applyFont="1" applyFill="1" applyBorder="1" applyAlignment="1">
      <alignment horizontal="center" vertical="center"/>
    </xf>
    <xf numFmtId="0" fontId="35" fillId="9" borderId="9" xfId="0" applyFont="1" applyFill="1" applyBorder="1" applyAlignment="1">
      <alignment horizontal="center" vertical="center"/>
    </xf>
    <xf numFmtId="0" fontId="38" fillId="4" borderId="1" xfId="0" applyFont="1" applyFill="1" applyBorder="1" applyAlignment="1">
      <alignment horizontal="center" vertical="center" wrapText="1"/>
    </xf>
    <xf numFmtId="0" fontId="37" fillId="4" borderId="59" xfId="0" applyFont="1" applyFill="1" applyBorder="1" applyAlignment="1">
      <alignment horizontal="center" vertical="center" wrapText="1"/>
    </xf>
    <xf numFmtId="0" fontId="37" fillId="4" borderId="7" xfId="0" applyFont="1" applyFill="1" applyBorder="1" applyAlignment="1">
      <alignment horizontal="center" vertical="center" wrapText="1"/>
    </xf>
    <xf numFmtId="165" fontId="36" fillId="4" borderId="2" xfId="0" applyNumberFormat="1" applyFont="1" applyFill="1" applyBorder="1" applyAlignment="1">
      <alignment horizontal="right" vertical="center" wrapText="1"/>
    </xf>
    <xf numFmtId="0" fontId="38" fillId="10" borderId="3" xfId="0" applyFont="1" applyFill="1" applyBorder="1" applyAlignment="1">
      <alignment horizontal="center" vertical="center" wrapText="1"/>
    </xf>
    <xf numFmtId="0" fontId="37" fillId="10" borderId="9" xfId="0" applyFont="1" applyFill="1" applyBorder="1" applyAlignment="1">
      <alignment horizontal="center" vertical="center" wrapText="1"/>
    </xf>
    <xf numFmtId="0" fontId="37" fillId="10" borderId="7" xfId="0" applyFont="1" applyFill="1" applyBorder="1" applyAlignment="1">
      <alignment horizontal="center" vertical="center" wrapText="1"/>
    </xf>
    <xf numFmtId="165" fontId="35" fillId="10" borderId="2" xfId="0" applyNumberFormat="1" applyFont="1" applyFill="1" applyBorder="1" applyAlignment="1">
      <alignment horizontal="right" vertical="center" wrapText="1"/>
    </xf>
    <xf numFmtId="3" fontId="36" fillId="10" borderId="4" xfId="0" applyNumberFormat="1" applyFont="1" applyFill="1" applyBorder="1" applyAlignment="1">
      <alignment vertical="center" wrapText="1"/>
    </xf>
    <xf numFmtId="9" fontId="37" fillId="10" borderId="2" xfId="0" applyNumberFormat="1" applyFont="1" applyFill="1" applyBorder="1" applyAlignment="1">
      <alignment horizontal="center" vertical="center"/>
    </xf>
    <xf numFmtId="3" fontId="37" fillId="10" borderId="3" xfId="0" applyNumberFormat="1" applyFont="1" applyFill="1" applyBorder="1" applyAlignment="1">
      <alignment horizontal="center" vertical="center" wrapText="1"/>
    </xf>
    <xf numFmtId="168" fontId="38" fillId="10" borderId="2" xfId="0" applyNumberFormat="1" applyFont="1" applyFill="1" applyBorder="1" applyAlignment="1">
      <alignment horizontal="center" vertical="center"/>
    </xf>
    <xf numFmtId="3" fontId="38" fillId="10" borderId="7" xfId="0" applyNumberFormat="1" applyFont="1" applyFill="1" applyBorder="1" applyAlignment="1">
      <alignment horizontal="center" vertical="center"/>
    </xf>
    <xf numFmtId="165" fontId="35" fillId="15" borderId="2" xfId="0" applyNumberFormat="1" applyFont="1" applyFill="1" applyBorder="1" applyAlignment="1">
      <alignment horizontal="right" vertical="center" wrapText="1"/>
    </xf>
    <xf numFmtId="167" fontId="37" fillId="10" borderId="4" xfId="0" applyNumberFormat="1" applyFont="1" applyFill="1" applyBorder="1" applyAlignment="1">
      <alignment vertical="center" wrapText="1"/>
    </xf>
    <xf numFmtId="169" fontId="38" fillId="10" borderId="8" xfId="0" applyNumberFormat="1" applyFont="1" applyFill="1" applyBorder="1" applyAlignment="1">
      <alignment horizontal="center" vertical="center"/>
    </xf>
    <xf numFmtId="0" fontId="35" fillId="10" borderId="9" xfId="0" applyFont="1" applyFill="1" applyBorder="1" applyAlignment="1">
      <alignment horizontal="center" vertical="center"/>
    </xf>
    <xf numFmtId="0" fontId="38" fillId="51" borderId="1" xfId="0" applyFont="1" applyFill="1" applyBorder="1" applyAlignment="1">
      <alignment horizontal="center" vertical="center" wrapText="1"/>
    </xf>
    <xf numFmtId="0" fontId="37" fillId="51" borderId="59" xfId="0" applyFont="1" applyFill="1" applyBorder="1" applyAlignment="1">
      <alignment horizontal="center" vertical="center" wrapText="1"/>
    </xf>
    <xf numFmtId="0" fontId="37" fillId="51" borderId="7" xfId="0" applyFont="1" applyFill="1" applyBorder="1" applyAlignment="1">
      <alignment horizontal="center" vertical="center" wrapText="1"/>
    </xf>
    <xf numFmtId="165" fontId="36" fillId="51" borderId="2" xfId="0" applyNumberFormat="1" applyFont="1" applyFill="1" applyBorder="1" applyAlignment="1">
      <alignment horizontal="right" vertical="center" wrapText="1"/>
    </xf>
    <xf numFmtId="0" fontId="38" fillId="6" borderId="3" xfId="0" applyFont="1" applyFill="1" applyBorder="1" applyAlignment="1">
      <alignment horizontal="center" vertical="center" wrapText="1"/>
    </xf>
    <xf numFmtId="0" fontId="37" fillId="6" borderId="9" xfId="0" applyFont="1" applyFill="1" applyBorder="1" applyAlignment="1">
      <alignment horizontal="center" vertical="center" wrapText="1"/>
    </xf>
    <xf numFmtId="0" fontId="37" fillId="6" borderId="7" xfId="0" applyFont="1" applyFill="1" applyBorder="1" applyAlignment="1">
      <alignment horizontal="center" vertical="center" wrapText="1"/>
    </xf>
    <xf numFmtId="165" fontId="35" fillId="6" borderId="2" xfId="0" applyNumberFormat="1" applyFont="1" applyFill="1" applyBorder="1" applyAlignment="1">
      <alignment horizontal="right" vertical="center" wrapText="1"/>
    </xf>
    <xf numFmtId="3" fontId="36" fillId="6" borderId="4" xfId="0" applyNumberFormat="1" applyFont="1" applyFill="1" applyBorder="1" applyAlignment="1">
      <alignment vertical="center" wrapText="1"/>
    </xf>
    <xf numFmtId="9" fontId="37" fillId="6" borderId="2" xfId="0" applyNumberFormat="1" applyFont="1" applyFill="1" applyBorder="1" applyAlignment="1">
      <alignment horizontal="center" vertical="center"/>
    </xf>
    <xf numFmtId="3" fontId="37" fillId="6" borderId="3" xfId="0" applyNumberFormat="1" applyFont="1" applyFill="1" applyBorder="1" applyAlignment="1">
      <alignment horizontal="center" vertical="center" wrapText="1"/>
    </xf>
    <xf numFmtId="168" fontId="38" fillId="6" borderId="2" xfId="0" applyNumberFormat="1" applyFont="1" applyFill="1" applyBorder="1" applyAlignment="1">
      <alignment horizontal="center" vertical="center"/>
    </xf>
    <xf numFmtId="3" fontId="38" fillId="6" borderId="7" xfId="0" applyNumberFormat="1" applyFont="1" applyFill="1" applyBorder="1" applyAlignment="1">
      <alignment horizontal="center" vertical="center"/>
    </xf>
    <xf numFmtId="165" fontId="35" fillId="16" borderId="2" xfId="0" applyNumberFormat="1" applyFont="1" applyFill="1" applyBorder="1" applyAlignment="1">
      <alignment horizontal="right" vertical="center" wrapText="1"/>
    </xf>
    <xf numFmtId="167" fontId="37" fillId="6" borderId="4" xfId="0" applyNumberFormat="1" applyFont="1" applyFill="1" applyBorder="1" applyAlignment="1">
      <alignment vertical="center" wrapText="1"/>
    </xf>
    <xf numFmtId="169" fontId="38" fillId="6" borderId="8" xfId="0" applyNumberFormat="1" applyFont="1" applyFill="1" applyBorder="1" applyAlignment="1">
      <alignment horizontal="center" vertical="center"/>
    </xf>
    <xf numFmtId="0" fontId="35" fillId="6" borderId="9" xfId="0" applyFont="1" applyFill="1" applyBorder="1" applyAlignment="1">
      <alignment horizontal="center" vertical="center"/>
    </xf>
    <xf numFmtId="0" fontId="38" fillId="52" borderId="1" xfId="0" applyFont="1" applyFill="1" applyBorder="1" applyAlignment="1">
      <alignment horizontal="center" vertical="center" wrapText="1"/>
    </xf>
    <xf numFmtId="0" fontId="37" fillId="52" borderId="59" xfId="0" applyFont="1" applyFill="1" applyBorder="1" applyAlignment="1">
      <alignment horizontal="center" vertical="center" wrapText="1"/>
    </xf>
    <xf numFmtId="0" fontId="37" fillId="52" borderId="7" xfId="0" applyFont="1" applyFill="1" applyBorder="1" applyAlignment="1">
      <alignment horizontal="center" vertical="center" wrapText="1"/>
    </xf>
    <xf numFmtId="165" fontId="36" fillId="52" borderId="2" xfId="0" applyNumberFormat="1" applyFont="1" applyFill="1" applyBorder="1" applyAlignment="1">
      <alignment horizontal="right" vertical="center" wrapText="1"/>
    </xf>
    <xf numFmtId="0" fontId="38" fillId="4" borderId="3" xfId="0" applyFont="1" applyFill="1" applyBorder="1" applyAlignment="1">
      <alignment horizontal="center" vertical="center" wrapText="1"/>
    </xf>
    <xf numFmtId="0" fontId="37" fillId="4" borderId="9" xfId="0" applyFont="1" applyFill="1" applyBorder="1" applyAlignment="1">
      <alignment horizontal="center" vertical="center" wrapText="1"/>
    </xf>
    <xf numFmtId="165" fontId="35" fillId="4" borderId="2" xfId="0" applyNumberFormat="1" applyFont="1" applyFill="1" applyBorder="1" applyAlignment="1">
      <alignment horizontal="right" vertical="center" wrapText="1"/>
    </xf>
    <xf numFmtId="3" fontId="36" fillId="4" borderId="4" xfId="0" applyNumberFormat="1" applyFont="1" applyFill="1" applyBorder="1" applyAlignment="1">
      <alignment vertical="center" wrapText="1"/>
    </xf>
    <xf numFmtId="9" fontId="37" fillId="4" borderId="2" xfId="0" applyNumberFormat="1" applyFont="1" applyFill="1" applyBorder="1" applyAlignment="1">
      <alignment horizontal="center" vertical="center"/>
    </xf>
    <xf numFmtId="0" fontId="37" fillId="4" borderId="3" xfId="0" applyFont="1" applyFill="1" applyBorder="1" applyAlignment="1">
      <alignment horizontal="center" vertical="center" wrapText="1"/>
    </xf>
    <xf numFmtId="168" fontId="38" fillId="4" borderId="2" xfId="0" applyNumberFormat="1" applyFont="1" applyFill="1" applyBorder="1" applyAlignment="1">
      <alignment horizontal="center" vertical="center"/>
    </xf>
    <xf numFmtId="3" fontId="38" fillId="4" borderId="7" xfId="0" applyNumberFormat="1" applyFont="1" applyFill="1" applyBorder="1" applyAlignment="1">
      <alignment horizontal="center" vertical="center"/>
    </xf>
    <xf numFmtId="167" fontId="37" fillId="4" borderId="4" xfId="0" applyNumberFormat="1" applyFont="1" applyFill="1" applyBorder="1" applyAlignment="1">
      <alignment vertical="center" wrapText="1"/>
    </xf>
    <xf numFmtId="169" fontId="38" fillId="4" borderId="8" xfId="0" applyNumberFormat="1" applyFont="1" applyFill="1" applyBorder="1" applyAlignment="1">
      <alignment horizontal="center" vertical="center"/>
    </xf>
    <xf numFmtId="0" fontId="35" fillId="4" borderId="9" xfId="0" applyFont="1" applyFill="1" applyBorder="1" applyAlignment="1">
      <alignment horizontal="center" vertical="center"/>
    </xf>
    <xf numFmtId="0" fontId="38" fillId="6" borderId="1" xfId="0" applyFont="1" applyFill="1" applyBorder="1" applyAlignment="1">
      <alignment horizontal="center" vertical="center" wrapText="1"/>
    </xf>
    <xf numFmtId="0" fontId="37" fillId="6" borderId="59" xfId="0" applyFont="1" applyFill="1" applyBorder="1" applyAlignment="1">
      <alignment horizontal="center" vertical="center" wrapText="1"/>
    </xf>
    <xf numFmtId="165" fontId="36" fillId="6" borderId="2" xfId="0" applyNumberFormat="1" applyFont="1" applyFill="1" applyBorder="1" applyAlignment="1">
      <alignment horizontal="right" vertical="center" wrapText="1"/>
    </xf>
    <xf numFmtId="0" fontId="37" fillId="0" borderId="0" xfId="0" applyFont="1" applyFill="1" applyBorder="1"/>
    <xf numFmtId="0" fontId="38" fillId="23" borderId="3" xfId="0" applyFont="1" applyFill="1" applyBorder="1" applyAlignment="1">
      <alignment horizontal="center" vertical="center" wrapText="1"/>
    </xf>
    <xf numFmtId="0" fontId="37" fillId="23" borderId="9" xfId="0" applyFont="1" applyFill="1" applyBorder="1" applyAlignment="1">
      <alignment horizontal="center" vertical="center" wrapText="1"/>
    </xf>
    <xf numFmtId="0" fontId="37" fillId="23" borderId="7" xfId="0" applyFont="1" applyFill="1" applyBorder="1" applyAlignment="1">
      <alignment horizontal="center" vertical="center" wrapText="1"/>
    </xf>
    <xf numFmtId="165" fontId="35" fillId="23" borderId="2" xfId="0" applyNumberFormat="1" applyFont="1" applyFill="1" applyBorder="1" applyAlignment="1">
      <alignment horizontal="right" vertical="center" wrapText="1"/>
    </xf>
    <xf numFmtId="3" fontId="36" fillId="23" borderId="4" xfId="0" applyNumberFormat="1" applyFont="1" applyFill="1" applyBorder="1" applyAlignment="1">
      <alignment vertical="center" wrapText="1"/>
    </xf>
    <xf numFmtId="9" fontId="37" fillId="23" borderId="2" xfId="0" applyNumberFormat="1" applyFont="1" applyFill="1" applyBorder="1" applyAlignment="1">
      <alignment horizontal="center" vertical="center"/>
    </xf>
    <xf numFmtId="0" fontId="37" fillId="23" borderId="3" xfId="0" applyFont="1" applyFill="1" applyBorder="1" applyAlignment="1">
      <alignment horizontal="center" vertical="center" wrapText="1"/>
    </xf>
    <xf numFmtId="168" fontId="38" fillId="23" borderId="2" xfId="0" applyNumberFormat="1" applyFont="1" applyFill="1" applyBorder="1" applyAlignment="1">
      <alignment horizontal="center" vertical="center"/>
    </xf>
    <xf numFmtId="3" fontId="38" fillId="23" borderId="7" xfId="0" applyNumberFormat="1" applyFont="1" applyFill="1" applyBorder="1" applyAlignment="1">
      <alignment horizontal="center" vertical="center"/>
    </xf>
    <xf numFmtId="167" fontId="37" fillId="23" borderId="4" xfId="0" applyNumberFormat="1" applyFont="1" applyFill="1" applyBorder="1" applyAlignment="1">
      <alignment vertical="center" wrapText="1"/>
    </xf>
    <xf numFmtId="169" fontId="38" fillId="23" borderId="8" xfId="0" applyNumberFormat="1" applyFont="1" applyFill="1" applyBorder="1" applyAlignment="1">
      <alignment horizontal="center" vertical="center"/>
    </xf>
    <xf numFmtId="0" fontId="35" fillId="23" borderId="9" xfId="0" applyFont="1" applyFill="1" applyBorder="1" applyAlignment="1">
      <alignment horizontal="center" vertical="center"/>
    </xf>
    <xf numFmtId="0" fontId="38" fillId="53" borderId="63" xfId="0" applyFont="1" applyFill="1" applyBorder="1" applyAlignment="1">
      <alignment horizontal="center" vertical="center" wrapText="1"/>
    </xf>
    <xf numFmtId="0" fontId="37" fillId="53" borderId="64" xfId="0" applyFont="1" applyFill="1" applyBorder="1" applyAlignment="1">
      <alignment horizontal="center" vertical="center" wrapText="1"/>
    </xf>
    <xf numFmtId="0" fontId="37" fillId="53" borderId="65" xfId="0" applyFont="1" applyFill="1" applyBorder="1" applyAlignment="1">
      <alignment horizontal="center" vertical="center" wrapText="1"/>
    </xf>
    <xf numFmtId="165" fontId="35" fillId="53" borderId="66" xfId="0" applyNumberFormat="1" applyFont="1" applyFill="1" applyBorder="1" applyAlignment="1">
      <alignment horizontal="right" vertical="center" wrapText="1"/>
    </xf>
    <xf numFmtId="0" fontId="38" fillId="5" borderId="13" xfId="0" applyFont="1" applyFill="1" applyBorder="1" applyAlignment="1">
      <alignment horizontal="center" vertical="center" wrapText="1"/>
    </xf>
    <xf numFmtId="0" fontId="37" fillId="5" borderId="16" xfId="0" applyFont="1" applyFill="1" applyBorder="1" applyAlignment="1">
      <alignment horizontal="center" vertical="center" wrapText="1"/>
    </xf>
    <xf numFmtId="0" fontId="37" fillId="5" borderId="11" xfId="0" applyFont="1" applyFill="1" applyBorder="1" applyAlignment="1">
      <alignment horizontal="center" vertical="center" wrapText="1"/>
    </xf>
    <xf numFmtId="165" fontId="35" fillId="5" borderId="12" xfId="0" applyNumberFormat="1" applyFont="1" applyFill="1" applyBorder="1" applyAlignment="1">
      <alignment horizontal="right" vertical="center" wrapText="1"/>
    </xf>
    <xf numFmtId="3" fontId="36" fillId="5" borderId="10" xfId="0" applyNumberFormat="1" applyFont="1" applyFill="1" applyBorder="1" applyAlignment="1">
      <alignment vertical="center" wrapText="1"/>
    </xf>
    <xf numFmtId="9" fontId="37" fillId="5" borderId="12" xfId="0" applyNumberFormat="1" applyFont="1" applyFill="1" applyBorder="1" applyAlignment="1">
      <alignment horizontal="center" vertical="center"/>
    </xf>
    <xf numFmtId="0" fontId="37" fillId="5" borderId="13" xfId="0" applyFont="1" applyFill="1" applyBorder="1" applyAlignment="1">
      <alignment horizontal="center" vertical="center" wrapText="1"/>
    </xf>
    <xf numFmtId="168" fontId="38" fillId="5" borderId="12" xfId="0" applyNumberFormat="1" applyFont="1" applyFill="1" applyBorder="1" applyAlignment="1">
      <alignment horizontal="center" vertical="center"/>
    </xf>
    <xf numFmtId="3" fontId="38" fillId="5" borderId="11" xfId="0" applyNumberFormat="1" applyFont="1" applyFill="1" applyBorder="1" applyAlignment="1">
      <alignment horizontal="center" vertical="center"/>
    </xf>
    <xf numFmtId="165" fontId="36" fillId="25" borderId="12" xfId="0" applyNumberFormat="1" applyFont="1" applyFill="1" applyBorder="1" applyAlignment="1">
      <alignment horizontal="right" vertical="center" wrapText="1"/>
    </xf>
    <xf numFmtId="167" fontId="37" fillId="5" borderId="10" xfId="0" applyNumberFormat="1" applyFont="1" applyFill="1" applyBorder="1" applyAlignment="1">
      <alignment vertical="center" wrapText="1"/>
    </xf>
    <xf numFmtId="169" fontId="38" fillId="5" borderId="14" xfId="0" applyNumberFormat="1" applyFont="1" applyFill="1" applyBorder="1" applyAlignment="1">
      <alignment horizontal="center" vertical="center"/>
    </xf>
    <xf numFmtId="0" fontId="35" fillId="5" borderId="16" xfId="0" applyFont="1" applyFill="1" applyBorder="1" applyAlignment="1">
      <alignment horizontal="center" vertical="center"/>
    </xf>
    <xf numFmtId="0" fontId="38" fillId="5" borderId="67" xfId="0" applyFont="1" applyFill="1" applyBorder="1" applyAlignment="1">
      <alignment horizontal="center" vertical="center" wrapText="1"/>
    </xf>
    <xf numFmtId="0" fontId="37" fillId="5" borderId="68" xfId="0" applyFont="1" applyFill="1" applyBorder="1" applyAlignment="1">
      <alignment horizontal="center" vertical="center" wrapText="1"/>
    </xf>
    <xf numFmtId="0" fontId="38" fillId="0" borderId="0" xfId="0" applyFont="1" applyFill="1"/>
    <xf numFmtId="165" fontId="37" fillId="0" borderId="0" xfId="0" applyNumberFormat="1" applyFont="1" applyFill="1" applyAlignment="1">
      <alignment horizontal="center"/>
    </xf>
    <xf numFmtId="0" fontId="37" fillId="0" borderId="0" xfId="0" applyFont="1" applyFill="1" applyBorder="1" applyAlignment="1">
      <alignment horizontal="left"/>
    </xf>
    <xf numFmtId="165" fontId="37" fillId="0" borderId="0" xfId="0" applyNumberFormat="1" applyFont="1" applyFill="1"/>
    <xf numFmtId="0" fontId="37" fillId="0" borderId="0" xfId="0" applyFont="1" applyFill="1" applyAlignment="1">
      <alignment horizontal="center"/>
    </xf>
    <xf numFmtId="165" fontId="17" fillId="27" borderId="2" xfId="0" applyNumberFormat="1" applyFont="1" applyFill="1" applyBorder="1" applyAlignment="1">
      <alignment horizontal="right" vertical="center" wrapText="1"/>
    </xf>
    <xf numFmtId="165" fontId="21" fillId="29" borderId="2" xfId="0" applyNumberFormat="1" applyFont="1" applyFill="1" applyBorder="1" applyAlignment="1">
      <alignment horizontal="right" vertical="center" wrapText="1"/>
    </xf>
    <xf numFmtId="0" fontId="8" fillId="54" borderId="15" xfId="0" applyFont="1" applyFill="1" applyBorder="1" applyAlignment="1">
      <alignment horizontal="center" vertical="center"/>
    </xf>
    <xf numFmtId="0" fontId="4" fillId="54" borderId="3" xfId="0" applyFont="1" applyFill="1" applyBorder="1" applyAlignment="1">
      <alignment horizontal="center" vertical="center" wrapText="1"/>
    </xf>
    <xf numFmtId="0" fontId="2" fillId="54" borderId="9" xfId="0" applyFont="1" applyFill="1" applyBorder="1" applyAlignment="1">
      <alignment horizontal="center" vertical="center" wrapText="1"/>
    </xf>
    <xf numFmtId="0" fontId="7" fillId="54" borderId="7" xfId="0" applyFont="1" applyFill="1" applyBorder="1" applyAlignment="1">
      <alignment horizontal="center" vertical="center" wrapText="1"/>
    </xf>
    <xf numFmtId="165" fontId="17" fillId="54" borderId="2" xfId="0" applyNumberFormat="1" applyFont="1" applyFill="1" applyBorder="1" applyAlignment="1">
      <alignment horizontal="right" vertical="center" wrapText="1"/>
    </xf>
    <xf numFmtId="0" fontId="19" fillId="54" borderId="4" xfId="0" applyFont="1" applyFill="1" applyBorder="1" applyAlignment="1">
      <alignment vertical="center" wrapText="1"/>
    </xf>
    <xf numFmtId="9" fontId="7" fillId="54" borderId="2" xfId="0" applyNumberFormat="1" applyFont="1" applyFill="1" applyBorder="1" applyAlignment="1">
      <alignment horizontal="center" vertical="center"/>
    </xf>
    <xf numFmtId="0" fontId="5" fillId="54" borderId="3" xfId="0" applyFont="1" applyFill="1" applyBorder="1" applyAlignment="1">
      <alignment horizontal="center" vertical="center" wrapText="1"/>
    </xf>
    <xf numFmtId="168" fontId="3" fillId="54" borderId="2" xfId="0" applyNumberFormat="1" applyFont="1" applyFill="1" applyBorder="1" applyAlignment="1">
      <alignment horizontal="center" vertical="center"/>
    </xf>
    <xf numFmtId="3" fontId="3" fillId="54" borderId="7" xfId="0" applyNumberFormat="1" applyFont="1" applyFill="1" applyBorder="1" applyAlignment="1">
      <alignment horizontal="center" vertical="center"/>
    </xf>
    <xf numFmtId="165" fontId="21" fillId="54" borderId="2" xfId="0" applyNumberFormat="1" applyFont="1" applyFill="1" applyBorder="1" applyAlignment="1">
      <alignment horizontal="right" vertical="center" wrapText="1"/>
    </xf>
    <xf numFmtId="167" fontId="5" fillId="54" borderId="4" xfId="0" applyNumberFormat="1" applyFont="1" applyFill="1" applyBorder="1" applyAlignment="1">
      <alignment vertical="center" wrapText="1"/>
    </xf>
    <xf numFmtId="169" fontId="8" fillId="54" borderId="8" xfId="0" applyNumberFormat="1" applyFont="1" applyFill="1" applyBorder="1" applyAlignment="1">
      <alignment horizontal="center" vertical="center"/>
    </xf>
    <xf numFmtId="0" fontId="17" fillId="54" borderId="9" xfId="0" applyFont="1" applyFill="1" applyBorder="1" applyAlignment="1">
      <alignment horizontal="center" vertical="center"/>
    </xf>
    <xf numFmtId="0" fontId="8" fillId="55" borderId="9" xfId="0" applyFont="1" applyFill="1" applyBorder="1" applyAlignment="1">
      <alignment horizontal="center" vertical="center"/>
    </xf>
    <xf numFmtId="0" fontId="4" fillId="55" borderId="3" xfId="0" applyFont="1" applyFill="1" applyBorder="1" applyAlignment="1">
      <alignment horizontal="center" vertical="center" wrapText="1"/>
    </xf>
    <xf numFmtId="0" fontId="14" fillId="55" borderId="9" xfId="0" applyFont="1" applyFill="1" applyBorder="1" applyAlignment="1">
      <alignment horizontal="center" vertical="center" wrapText="1"/>
    </xf>
    <xf numFmtId="0" fontId="7" fillId="55" borderId="7" xfId="0" applyFont="1" applyFill="1" applyBorder="1" applyAlignment="1">
      <alignment horizontal="center" vertical="center" wrapText="1"/>
    </xf>
    <xf numFmtId="165" fontId="17" fillId="55" borderId="2" xfId="0" applyNumberFormat="1" applyFont="1" applyFill="1" applyBorder="1" applyAlignment="1">
      <alignment horizontal="center" vertical="center" wrapText="1"/>
    </xf>
    <xf numFmtId="3" fontId="19" fillId="55" borderId="4" xfId="0" applyNumberFormat="1" applyFont="1" applyFill="1" applyBorder="1" applyAlignment="1">
      <alignment vertical="center" wrapText="1"/>
    </xf>
    <xf numFmtId="9" fontId="7" fillId="55" borderId="2" xfId="0" applyNumberFormat="1" applyFont="1" applyFill="1" applyBorder="1" applyAlignment="1">
      <alignment horizontal="center" vertical="center"/>
    </xf>
    <xf numFmtId="0" fontId="5" fillId="55" borderId="3" xfId="0" applyFont="1" applyFill="1" applyBorder="1" applyAlignment="1">
      <alignment horizontal="center" vertical="center" wrapText="1"/>
    </xf>
    <xf numFmtId="168" fontId="3" fillId="55" borderId="2" xfId="0" applyNumberFormat="1" applyFont="1" applyFill="1" applyBorder="1" applyAlignment="1">
      <alignment horizontal="center" vertical="center"/>
    </xf>
    <xf numFmtId="3" fontId="3" fillId="55" borderId="7" xfId="0" applyNumberFormat="1" applyFont="1" applyFill="1" applyBorder="1" applyAlignment="1">
      <alignment horizontal="center" vertical="center"/>
    </xf>
    <xf numFmtId="165" fontId="21" fillId="55" borderId="2" xfId="0" applyNumberFormat="1" applyFont="1" applyFill="1" applyBorder="1" applyAlignment="1">
      <alignment horizontal="right" vertical="center" wrapText="1"/>
    </xf>
    <xf numFmtId="167" fontId="5" fillId="55" borderId="4" xfId="0" applyNumberFormat="1" applyFont="1" applyFill="1" applyBorder="1" applyAlignment="1">
      <alignment vertical="center" wrapText="1"/>
    </xf>
    <xf numFmtId="169" fontId="8" fillId="55" borderId="8" xfId="0" applyNumberFormat="1" applyFont="1" applyFill="1" applyBorder="1" applyAlignment="1">
      <alignment horizontal="center" vertical="center"/>
    </xf>
    <xf numFmtId="0" fontId="17" fillId="55" borderId="9" xfId="0" applyFont="1" applyFill="1" applyBorder="1" applyAlignment="1">
      <alignment horizontal="center" vertical="center"/>
    </xf>
    <xf numFmtId="0" fontId="8" fillId="56" borderId="15" xfId="0" applyFont="1" applyFill="1" applyBorder="1" applyAlignment="1">
      <alignment horizontal="center" vertical="center"/>
    </xf>
    <xf numFmtId="0" fontId="4" fillId="56" borderId="3" xfId="0" applyFont="1" applyFill="1" applyBorder="1" applyAlignment="1">
      <alignment horizontal="center" vertical="center" wrapText="1"/>
    </xf>
    <xf numFmtId="0" fontId="2" fillId="56" borderId="9" xfId="0" applyFont="1" applyFill="1" applyBorder="1" applyAlignment="1">
      <alignment horizontal="center" vertical="center" wrapText="1"/>
    </xf>
    <xf numFmtId="0" fontId="7" fillId="56" borderId="7" xfId="0" applyFont="1" applyFill="1" applyBorder="1" applyAlignment="1">
      <alignment horizontal="center" vertical="center" wrapText="1"/>
    </xf>
    <xf numFmtId="165" fontId="17" fillId="56" borderId="2" xfId="0" applyNumberFormat="1" applyFont="1" applyFill="1" applyBorder="1" applyAlignment="1">
      <alignment horizontal="right" vertical="center" wrapText="1"/>
    </xf>
    <xf numFmtId="3" fontId="19" fillId="56" borderId="4" xfId="0" applyNumberFormat="1" applyFont="1" applyFill="1" applyBorder="1" applyAlignment="1">
      <alignment vertical="center" wrapText="1"/>
    </xf>
    <xf numFmtId="9" fontId="7" fillId="56" borderId="2" xfId="0" applyNumberFormat="1" applyFont="1" applyFill="1" applyBorder="1" applyAlignment="1">
      <alignment horizontal="center" vertical="center"/>
    </xf>
    <xf numFmtId="0" fontId="5" fillId="56" borderId="3" xfId="0" applyFont="1" applyFill="1" applyBorder="1" applyAlignment="1">
      <alignment horizontal="center" vertical="center" wrapText="1"/>
    </xf>
    <xf numFmtId="168" fontId="3" fillId="56" borderId="2" xfId="0" applyNumberFormat="1" applyFont="1" applyFill="1" applyBorder="1" applyAlignment="1">
      <alignment horizontal="center" vertical="center"/>
    </xf>
    <xf numFmtId="3" fontId="3" fillId="56" borderId="7" xfId="0" applyNumberFormat="1" applyFont="1" applyFill="1" applyBorder="1" applyAlignment="1">
      <alignment horizontal="center" vertical="center"/>
    </xf>
    <xf numFmtId="167" fontId="5" fillId="56" borderId="4" xfId="0" applyNumberFormat="1" applyFont="1" applyFill="1" applyBorder="1" applyAlignment="1">
      <alignment vertical="center" wrapText="1"/>
    </xf>
    <xf numFmtId="169" fontId="8" fillId="56" borderId="8" xfId="0" applyNumberFormat="1" applyFont="1" applyFill="1" applyBorder="1" applyAlignment="1">
      <alignment horizontal="center" vertical="center"/>
    </xf>
    <xf numFmtId="0" fontId="17" fillId="56" borderId="9" xfId="0" applyFont="1" applyFill="1" applyBorder="1" applyAlignment="1">
      <alignment horizontal="center" vertical="center"/>
    </xf>
    <xf numFmtId="0" fontId="8" fillId="57" borderId="15" xfId="0" applyFont="1" applyFill="1" applyBorder="1" applyAlignment="1">
      <alignment horizontal="center" vertical="center"/>
    </xf>
    <xf numFmtId="0" fontId="4" fillId="57" borderId="3" xfId="0" applyFont="1" applyFill="1" applyBorder="1" applyAlignment="1">
      <alignment horizontal="center" vertical="center" wrapText="1"/>
    </xf>
    <xf numFmtId="0" fontId="2" fillId="57" borderId="9" xfId="0" applyFont="1" applyFill="1" applyBorder="1" applyAlignment="1">
      <alignment horizontal="center" vertical="center" wrapText="1"/>
    </xf>
    <xf numFmtId="0" fontId="7" fillId="57" borderId="7" xfId="0" applyFont="1" applyFill="1" applyBorder="1" applyAlignment="1">
      <alignment horizontal="center" vertical="center" wrapText="1"/>
    </xf>
    <xf numFmtId="165" fontId="17" fillId="57" borderId="2" xfId="0" applyNumberFormat="1" applyFont="1" applyFill="1" applyBorder="1" applyAlignment="1">
      <alignment horizontal="right" vertical="center" wrapText="1"/>
    </xf>
    <xf numFmtId="3" fontId="19" fillId="57" borderId="4" xfId="0" applyNumberFormat="1" applyFont="1" applyFill="1" applyBorder="1" applyAlignment="1">
      <alignment vertical="center" wrapText="1"/>
    </xf>
    <xf numFmtId="9" fontId="7" fillId="57" borderId="2" xfId="0" applyNumberFormat="1" applyFont="1" applyFill="1" applyBorder="1" applyAlignment="1">
      <alignment horizontal="center" vertical="center"/>
    </xf>
    <xf numFmtId="0" fontId="5" fillId="57" borderId="3" xfId="0" applyFont="1" applyFill="1" applyBorder="1" applyAlignment="1">
      <alignment horizontal="center" vertical="center" wrapText="1"/>
    </xf>
    <xf numFmtId="168" fontId="3" fillId="57" borderId="2" xfId="0" applyNumberFormat="1" applyFont="1" applyFill="1" applyBorder="1" applyAlignment="1">
      <alignment horizontal="center" vertical="center"/>
    </xf>
    <xf numFmtId="3" fontId="3" fillId="57" borderId="7" xfId="0" applyNumberFormat="1" applyFont="1" applyFill="1" applyBorder="1" applyAlignment="1">
      <alignment horizontal="center" vertical="center"/>
    </xf>
    <xf numFmtId="167" fontId="5" fillId="57" borderId="4" xfId="0" applyNumberFormat="1" applyFont="1" applyFill="1" applyBorder="1" applyAlignment="1">
      <alignment vertical="center" wrapText="1"/>
    </xf>
    <xf numFmtId="169" fontId="8" fillId="57" borderId="8" xfId="0" applyNumberFormat="1" applyFont="1" applyFill="1" applyBorder="1" applyAlignment="1">
      <alignment horizontal="center" vertical="center"/>
    </xf>
    <xf numFmtId="0" fontId="17" fillId="57" borderId="9" xfId="0" applyFont="1" applyFill="1" applyBorder="1" applyAlignment="1">
      <alignment horizontal="center" vertical="center"/>
    </xf>
    <xf numFmtId="0" fontId="8" fillId="58" borderId="15" xfId="0" applyFont="1" applyFill="1" applyBorder="1" applyAlignment="1">
      <alignment horizontal="center" vertical="center"/>
    </xf>
    <xf numFmtId="0" fontId="4" fillId="58" borderId="3" xfId="0" applyFont="1" applyFill="1" applyBorder="1" applyAlignment="1">
      <alignment horizontal="center" vertical="center" wrapText="1"/>
    </xf>
    <xf numFmtId="0" fontId="2" fillId="58" borderId="9" xfId="0" applyFont="1" applyFill="1" applyBorder="1" applyAlignment="1">
      <alignment horizontal="center" vertical="center" wrapText="1"/>
    </xf>
    <xf numFmtId="0" fontId="7" fillId="58" borderId="7" xfId="0" applyFont="1" applyFill="1" applyBorder="1" applyAlignment="1">
      <alignment horizontal="center" vertical="center" wrapText="1"/>
    </xf>
    <xf numFmtId="165" fontId="17" fillId="58" borderId="2" xfId="0" applyNumberFormat="1" applyFont="1" applyFill="1" applyBorder="1" applyAlignment="1">
      <alignment horizontal="right" vertical="center" wrapText="1"/>
    </xf>
    <xf numFmtId="3" fontId="19" fillId="58" borderId="4" xfId="0" applyNumberFormat="1" applyFont="1" applyFill="1" applyBorder="1" applyAlignment="1">
      <alignment vertical="center" wrapText="1"/>
    </xf>
    <xf numFmtId="9" fontId="7" fillId="58" borderId="2" xfId="0" applyNumberFormat="1" applyFont="1" applyFill="1" applyBorder="1" applyAlignment="1">
      <alignment horizontal="center" vertical="center"/>
    </xf>
    <xf numFmtId="3" fontId="5" fillId="58" borderId="3" xfId="0" applyNumberFormat="1" applyFont="1" applyFill="1" applyBorder="1" applyAlignment="1">
      <alignment horizontal="center" vertical="center" wrapText="1"/>
    </xf>
    <xf numFmtId="168" fontId="3" fillId="58" borderId="2" xfId="0" applyNumberFormat="1" applyFont="1" applyFill="1" applyBorder="1" applyAlignment="1">
      <alignment horizontal="center" vertical="center"/>
    </xf>
    <xf numFmtId="3" fontId="3" fillId="58" borderId="7" xfId="0" applyNumberFormat="1" applyFont="1" applyFill="1" applyBorder="1" applyAlignment="1">
      <alignment horizontal="center" vertical="center"/>
    </xf>
    <xf numFmtId="167" fontId="5" fillId="58" borderId="4" xfId="0" applyNumberFormat="1" applyFont="1" applyFill="1" applyBorder="1" applyAlignment="1">
      <alignment vertical="center" wrapText="1"/>
    </xf>
    <xf numFmtId="0" fontId="17" fillId="58" borderId="9" xfId="0" applyFont="1" applyFill="1" applyBorder="1" applyAlignment="1">
      <alignment horizontal="center" vertical="center"/>
    </xf>
    <xf numFmtId="0" fontId="8" fillId="59" borderId="15" xfId="0" applyFont="1" applyFill="1" applyBorder="1" applyAlignment="1">
      <alignment horizontal="center" vertical="center"/>
    </xf>
    <xf numFmtId="0" fontId="4" fillId="59" borderId="3" xfId="0" applyFont="1" applyFill="1" applyBorder="1" applyAlignment="1">
      <alignment horizontal="center" vertical="center" wrapText="1"/>
    </xf>
    <xf numFmtId="0" fontId="2" fillId="59" borderId="9" xfId="0" applyFont="1" applyFill="1" applyBorder="1" applyAlignment="1">
      <alignment horizontal="center" vertical="center" wrapText="1"/>
    </xf>
    <xf numFmtId="0" fontId="7" fillId="59" borderId="7" xfId="0" applyFont="1" applyFill="1" applyBorder="1" applyAlignment="1">
      <alignment horizontal="center" vertical="center" wrapText="1"/>
    </xf>
    <xf numFmtId="165" fontId="17" fillId="59" borderId="2" xfId="0" applyNumberFormat="1" applyFont="1" applyFill="1" applyBorder="1" applyAlignment="1">
      <alignment horizontal="right" vertical="center" wrapText="1"/>
    </xf>
    <xf numFmtId="3" fontId="19" fillId="59" borderId="4" xfId="0" applyNumberFormat="1" applyFont="1" applyFill="1" applyBorder="1" applyAlignment="1">
      <alignment vertical="center" wrapText="1"/>
    </xf>
    <xf numFmtId="9" fontId="7" fillId="59" borderId="2" xfId="0" applyNumberFormat="1" applyFont="1" applyFill="1" applyBorder="1" applyAlignment="1">
      <alignment horizontal="center" vertical="center"/>
    </xf>
    <xf numFmtId="3" fontId="5" fillId="59" borderId="3" xfId="0" applyNumberFormat="1" applyFont="1" applyFill="1" applyBorder="1" applyAlignment="1">
      <alignment horizontal="center" vertical="center" wrapText="1"/>
    </xf>
    <xf numFmtId="168" fontId="3" fillId="59" borderId="2" xfId="0" applyNumberFormat="1" applyFont="1" applyFill="1" applyBorder="1" applyAlignment="1">
      <alignment horizontal="center" vertical="center"/>
    </xf>
    <xf numFmtId="3" fontId="3" fillId="59" borderId="7" xfId="0" applyNumberFormat="1" applyFont="1" applyFill="1" applyBorder="1" applyAlignment="1">
      <alignment horizontal="center" vertical="center"/>
    </xf>
    <xf numFmtId="167" fontId="5" fillId="59" borderId="4" xfId="0" applyNumberFormat="1" applyFont="1" applyFill="1" applyBorder="1" applyAlignment="1">
      <alignment vertical="center" wrapText="1"/>
    </xf>
    <xf numFmtId="0" fontId="17" fillId="59" borderId="9" xfId="0" applyFont="1" applyFill="1" applyBorder="1" applyAlignment="1">
      <alignment horizontal="center" vertical="center"/>
    </xf>
    <xf numFmtId="0" fontId="8" fillId="60" borderId="15" xfId="0" applyFont="1" applyFill="1" applyBorder="1" applyAlignment="1">
      <alignment horizontal="center" vertical="center"/>
    </xf>
    <xf numFmtId="0" fontId="4" fillId="60" borderId="3" xfId="0" applyFont="1" applyFill="1" applyBorder="1" applyAlignment="1">
      <alignment horizontal="center" vertical="center" wrapText="1"/>
    </xf>
    <xf numFmtId="0" fontId="2" fillId="60" borderId="9" xfId="0" applyFont="1" applyFill="1" applyBorder="1" applyAlignment="1">
      <alignment horizontal="center" vertical="center" wrapText="1"/>
    </xf>
    <xf numFmtId="0" fontId="7" fillId="60" borderId="7" xfId="0" applyFont="1" applyFill="1" applyBorder="1" applyAlignment="1">
      <alignment horizontal="center" vertical="center" wrapText="1"/>
    </xf>
    <xf numFmtId="165" fontId="17" fillId="60" borderId="2" xfId="0" applyNumberFormat="1" applyFont="1" applyFill="1" applyBorder="1" applyAlignment="1">
      <alignment horizontal="right" vertical="center" wrapText="1"/>
    </xf>
    <xf numFmtId="3" fontId="19" fillId="60" borderId="4" xfId="0" applyNumberFormat="1" applyFont="1" applyFill="1" applyBorder="1" applyAlignment="1">
      <alignment vertical="center" wrapText="1"/>
    </xf>
    <xf numFmtId="9" fontId="7" fillId="60" borderId="2" xfId="0" applyNumberFormat="1" applyFont="1" applyFill="1" applyBorder="1" applyAlignment="1">
      <alignment horizontal="center" vertical="center"/>
    </xf>
    <xf numFmtId="3" fontId="5" fillId="60" borderId="3" xfId="0" applyNumberFormat="1" applyFont="1" applyFill="1" applyBorder="1" applyAlignment="1">
      <alignment horizontal="center" vertical="center" wrapText="1"/>
    </xf>
    <xf numFmtId="168" fontId="3" fillId="60" borderId="2" xfId="0" applyNumberFormat="1" applyFont="1" applyFill="1" applyBorder="1" applyAlignment="1">
      <alignment horizontal="center" vertical="center"/>
    </xf>
    <xf numFmtId="3" fontId="3" fillId="60" borderId="7" xfId="0" applyNumberFormat="1" applyFont="1" applyFill="1" applyBorder="1" applyAlignment="1">
      <alignment horizontal="center" vertical="center"/>
    </xf>
    <xf numFmtId="167" fontId="5" fillId="60" borderId="4" xfId="0" applyNumberFormat="1" applyFont="1" applyFill="1" applyBorder="1" applyAlignment="1">
      <alignment vertical="center" wrapText="1"/>
    </xf>
    <xf numFmtId="0" fontId="17" fillId="60" borderId="9" xfId="0" applyFont="1" applyFill="1" applyBorder="1" applyAlignment="1">
      <alignment horizontal="center" vertical="center"/>
    </xf>
    <xf numFmtId="0" fontId="8" fillId="61" borderId="9" xfId="0" applyFont="1" applyFill="1" applyBorder="1" applyAlignment="1">
      <alignment horizontal="center" vertical="center"/>
    </xf>
    <xf numFmtId="0" fontId="4" fillId="61" borderId="3" xfId="0" applyFont="1" applyFill="1" applyBorder="1" applyAlignment="1">
      <alignment horizontal="center" vertical="center" wrapText="1"/>
    </xf>
    <xf numFmtId="0" fontId="2" fillId="61" borderId="9" xfId="0" applyFont="1" applyFill="1" applyBorder="1" applyAlignment="1">
      <alignment horizontal="center" vertical="center" wrapText="1"/>
    </xf>
    <xf numFmtId="0" fontId="7" fillId="61" borderId="7" xfId="0" applyFont="1" applyFill="1" applyBorder="1" applyAlignment="1">
      <alignment horizontal="center" vertical="center" wrapText="1"/>
    </xf>
    <xf numFmtId="165" fontId="17" fillId="61" borderId="2" xfId="0" applyNumberFormat="1" applyFont="1" applyFill="1" applyBorder="1" applyAlignment="1">
      <alignment horizontal="right" vertical="center" wrapText="1"/>
    </xf>
    <xf numFmtId="3" fontId="19" fillId="61" borderId="4" xfId="0" applyNumberFormat="1" applyFont="1" applyFill="1" applyBorder="1" applyAlignment="1">
      <alignment vertical="center" wrapText="1"/>
    </xf>
    <xf numFmtId="9" fontId="7" fillId="61" borderId="2" xfId="0" applyNumberFormat="1" applyFont="1" applyFill="1" applyBorder="1" applyAlignment="1">
      <alignment horizontal="center" vertical="center"/>
    </xf>
    <xf numFmtId="0" fontId="5" fillId="61" borderId="3" xfId="0" applyFont="1" applyFill="1" applyBorder="1" applyAlignment="1">
      <alignment horizontal="center" vertical="center" wrapText="1"/>
    </xf>
    <xf numFmtId="168" fontId="3" fillId="61" borderId="2" xfId="0" applyNumberFormat="1" applyFont="1" applyFill="1" applyBorder="1" applyAlignment="1">
      <alignment horizontal="center" vertical="center"/>
    </xf>
    <xf numFmtId="3" fontId="3" fillId="61" borderId="7" xfId="0" applyNumberFormat="1" applyFont="1" applyFill="1" applyBorder="1" applyAlignment="1">
      <alignment horizontal="center" vertical="center"/>
    </xf>
    <xf numFmtId="167" fontId="5" fillId="61" borderId="4" xfId="0" applyNumberFormat="1" applyFont="1" applyFill="1" applyBorder="1" applyAlignment="1">
      <alignment vertical="center" wrapText="1"/>
    </xf>
    <xf numFmtId="169" fontId="8" fillId="61" borderId="8" xfId="0" applyNumberFormat="1" applyFont="1" applyFill="1" applyBorder="1" applyAlignment="1">
      <alignment horizontal="center" vertical="center"/>
    </xf>
    <xf numFmtId="0" fontId="17" fillId="61" borderId="9" xfId="0" applyFont="1" applyFill="1" applyBorder="1" applyAlignment="1">
      <alignment horizontal="center" vertical="center"/>
    </xf>
    <xf numFmtId="0" fontId="8" fillId="62" borderId="9" xfId="0" applyFont="1" applyFill="1" applyBorder="1" applyAlignment="1">
      <alignment horizontal="center" vertical="center"/>
    </xf>
    <xf numFmtId="0" fontId="4" fillId="62" borderId="3" xfId="0" applyFont="1" applyFill="1" applyBorder="1" applyAlignment="1">
      <alignment horizontal="center" vertical="center" wrapText="1"/>
    </xf>
    <xf numFmtId="0" fontId="2" fillId="62" borderId="9" xfId="0" applyFont="1" applyFill="1" applyBorder="1" applyAlignment="1">
      <alignment horizontal="center" vertical="center" wrapText="1"/>
    </xf>
    <xf numFmtId="0" fontId="7" fillId="62" borderId="7" xfId="0" applyFont="1" applyFill="1" applyBorder="1" applyAlignment="1">
      <alignment horizontal="center" vertical="center" wrapText="1"/>
    </xf>
    <xf numFmtId="165" fontId="17" fillId="62" borderId="2" xfId="0" applyNumberFormat="1" applyFont="1" applyFill="1" applyBorder="1" applyAlignment="1">
      <alignment horizontal="right" vertical="center" wrapText="1"/>
    </xf>
    <xf numFmtId="3" fontId="19" fillId="62" borderId="4" xfId="0" applyNumberFormat="1" applyFont="1" applyFill="1" applyBorder="1" applyAlignment="1">
      <alignment vertical="center" wrapText="1"/>
    </xf>
    <xf numFmtId="9" fontId="7" fillId="62" borderId="2" xfId="0" applyNumberFormat="1" applyFont="1" applyFill="1" applyBorder="1" applyAlignment="1">
      <alignment horizontal="center" vertical="center"/>
    </xf>
    <xf numFmtId="0" fontId="5" fillId="62" borderId="3" xfId="0" applyFont="1" applyFill="1" applyBorder="1" applyAlignment="1">
      <alignment horizontal="center" vertical="center" wrapText="1"/>
    </xf>
    <xf numFmtId="168" fontId="3" fillId="62" borderId="2" xfId="0" applyNumberFormat="1" applyFont="1" applyFill="1" applyBorder="1" applyAlignment="1">
      <alignment horizontal="center" vertical="center"/>
    </xf>
    <xf numFmtId="3" fontId="3" fillId="62" borderId="7" xfId="0" applyNumberFormat="1" applyFont="1" applyFill="1" applyBorder="1" applyAlignment="1">
      <alignment horizontal="center" vertical="center"/>
    </xf>
    <xf numFmtId="167" fontId="5" fillId="62" borderId="4" xfId="0" applyNumberFormat="1" applyFont="1" applyFill="1" applyBorder="1" applyAlignment="1">
      <alignment vertical="center" wrapText="1"/>
    </xf>
    <xf numFmtId="169" fontId="8" fillId="62" borderId="8" xfId="0" applyNumberFormat="1" applyFont="1" applyFill="1" applyBorder="1" applyAlignment="1">
      <alignment horizontal="center" vertical="center"/>
    </xf>
    <xf numFmtId="0" fontId="17" fillId="62" borderId="9" xfId="0" applyFont="1" applyFill="1" applyBorder="1" applyAlignment="1">
      <alignment horizontal="center" vertical="center"/>
    </xf>
    <xf numFmtId="0" fontId="8" fillId="63" borderId="9" xfId="0" applyFont="1" applyFill="1" applyBorder="1" applyAlignment="1">
      <alignment horizontal="center" vertical="center"/>
    </xf>
    <xf numFmtId="0" fontId="4" fillId="63" borderId="3" xfId="0" applyFont="1" applyFill="1" applyBorder="1" applyAlignment="1">
      <alignment horizontal="center" vertical="center" wrapText="1"/>
    </xf>
    <xf numFmtId="0" fontId="2" fillId="63" borderId="9" xfId="0" applyFont="1" applyFill="1" applyBorder="1" applyAlignment="1">
      <alignment horizontal="center" vertical="center" wrapText="1"/>
    </xf>
    <xf numFmtId="0" fontId="7" fillId="63" borderId="7" xfId="0" applyFont="1" applyFill="1" applyBorder="1" applyAlignment="1">
      <alignment horizontal="center" vertical="center" wrapText="1"/>
    </xf>
    <xf numFmtId="165" fontId="17" fillId="63" borderId="2" xfId="0" applyNumberFormat="1" applyFont="1" applyFill="1" applyBorder="1" applyAlignment="1">
      <alignment horizontal="right" vertical="center" wrapText="1"/>
    </xf>
    <xf numFmtId="3" fontId="19" fillId="63" borderId="4" xfId="0" applyNumberFormat="1" applyFont="1" applyFill="1" applyBorder="1" applyAlignment="1">
      <alignment vertical="center" wrapText="1"/>
    </xf>
    <xf numFmtId="9" fontId="7" fillId="63" borderId="2" xfId="0" applyNumberFormat="1" applyFont="1" applyFill="1" applyBorder="1" applyAlignment="1">
      <alignment horizontal="center" vertical="center"/>
    </xf>
    <xf numFmtId="0" fontId="5" fillId="63" borderId="3" xfId="0" applyFont="1" applyFill="1" applyBorder="1" applyAlignment="1">
      <alignment horizontal="center" vertical="center" wrapText="1"/>
    </xf>
    <xf numFmtId="168" fontId="3" fillId="63" borderId="2" xfId="0" applyNumberFormat="1" applyFont="1" applyFill="1" applyBorder="1" applyAlignment="1">
      <alignment horizontal="center" vertical="center"/>
    </xf>
    <xf numFmtId="3" fontId="3" fillId="63" borderId="7" xfId="0" applyNumberFormat="1" applyFont="1" applyFill="1" applyBorder="1" applyAlignment="1">
      <alignment horizontal="center" vertical="center"/>
    </xf>
    <xf numFmtId="167" fontId="5" fillId="63" borderId="4" xfId="0" applyNumberFormat="1" applyFont="1" applyFill="1" applyBorder="1" applyAlignment="1">
      <alignment vertical="center" wrapText="1"/>
    </xf>
    <xf numFmtId="169" fontId="8" fillId="63" borderId="8" xfId="0" applyNumberFormat="1" applyFont="1" applyFill="1" applyBorder="1" applyAlignment="1">
      <alignment horizontal="center" vertical="center"/>
    </xf>
    <xf numFmtId="0" fontId="17" fillId="63" borderId="9" xfId="0" applyFont="1" applyFill="1" applyBorder="1" applyAlignment="1">
      <alignment horizontal="center" vertical="center"/>
    </xf>
    <xf numFmtId="0" fontId="8" fillId="64" borderId="15" xfId="0" applyFont="1" applyFill="1" applyBorder="1" applyAlignment="1">
      <alignment horizontal="center" vertical="center"/>
    </xf>
    <xf numFmtId="0" fontId="4" fillId="64" borderId="13" xfId="0" applyFont="1" applyFill="1" applyBorder="1" applyAlignment="1">
      <alignment horizontal="center" vertical="center" wrapText="1"/>
    </xf>
    <xf numFmtId="0" fontId="2" fillId="64" borderId="16" xfId="0" applyFont="1" applyFill="1" applyBorder="1" applyAlignment="1">
      <alignment horizontal="center" vertical="center" wrapText="1"/>
    </xf>
    <xf numFmtId="0" fontId="7" fillId="64" borderId="11" xfId="0" applyFont="1" applyFill="1" applyBorder="1" applyAlignment="1">
      <alignment horizontal="center" vertical="center" wrapText="1"/>
    </xf>
    <xf numFmtId="165" fontId="17" fillId="64" borderId="12" xfId="0" applyNumberFormat="1" applyFont="1" applyFill="1" applyBorder="1" applyAlignment="1">
      <alignment horizontal="right" vertical="center" wrapText="1"/>
    </xf>
    <xf numFmtId="3" fontId="19" fillId="64" borderId="10" xfId="0" applyNumberFormat="1" applyFont="1" applyFill="1" applyBorder="1" applyAlignment="1">
      <alignment vertical="center" wrapText="1"/>
    </xf>
    <xf numFmtId="9" fontId="7" fillId="64" borderId="12" xfId="0" applyNumberFormat="1" applyFont="1" applyFill="1" applyBorder="1" applyAlignment="1">
      <alignment horizontal="center" vertical="center"/>
    </xf>
    <xf numFmtId="0" fontId="5" fillId="64" borderId="13" xfId="0" applyFont="1" applyFill="1" applyBorder="1" applyAlignment="1">
      <alignment horizontal="center" vertical="center" wrapText="1"/>
    </xf>
    <xf numFmtId="168" fontId="3" fillId="64" borderId="12" xfId="0" applyNumberFormat="1" applyFont="1" applyFill="1" applyBorder="1" applyAlignment="1">
      <alignment horizontal="center" vertical="center"/>
    </xf>
    <xf numFmtId="3" fontId="3" fillId="64" borderId="11" xfId="0" applyNumberFormat="1" applyFont="1" applyFill="1" applyBorder="1" applyAlignment="1">
      <alignment horizontal="center" vertical="center"/>
    </xf>
    <xf numFmtId="167" fontId="5" fillId="64" borderId="10" xfId="0" applyNumberFormat="1" applyFont="1" applyFill="1" applyBorder="1" applyAlignment="1">
      <alignment vertical="center" wrapText="1"/>
    </xf>
    <xf numFmtId="0" fontId="17" fillId="64" borderId="16" xfId="0" applyFont="1" applyFill="1" applyBorder="1" applyAlignment="1">
      <alignment horizontal="center" vertical="center"/>
    </xf>
    <xf numFmtId="0" fontId="8" fillId="65" borderId="9" xfId="0" applyFont="1" applyFill="1" applyBorder="1" applyAlignment="1">
      <alignment horizontal="center" vertical="center"/>
    </xf>
    <xf numFmtId="0" fontId="4" fillId="65" borderId="55" xfId="0" applyFont="1" applyFill="1" applyBorder="1" applyAlignment="1">
      <alignment horizontal="center" vertical="center" wrapText="1"/>
    </xf>
    <xf numFmtId="0" fontId="2" fillId="65" borderId="39" xfId="0" applyFont="1" applyFill="1" applyBorder="1" applyAlignment="1">
      <alignment horizontal="center" vertical="center" wrapText="1"/>
    </xf>
    <xf numFmtId="0" fontId="7" fillId="65" borderId="38" xfId="0" applyFont="1" applyFill="1" applyBorder="1" applyAlignment="1">
      <alignment horizontal="center" vertical="center" wrapText="1"/>
    </xf>
    <xf numFmtId="165" fontId="17" fillId="65" borderId="51" xfId="0" applyNumberFormat="1" applyFont="1" applyFill="1" applyBorder="1" applyAlignment="1">
      <alignment horizontal="center" vertical="center" wrapText="1"/>
    </xf>
    <xf numFmtId="3" fontId="19" fillId="65" borderId="52" xfId="0" applyNumberFormat="1" applyFont="1" applyFill="1" applyBorder="1" applyAlignment="1">
      <alignment vertical="center" wrapText="1"/>
    </xf>
    <xf numFmtId="9" fontId="7" fillId="65" borderId="51" xfId="0" applyNumberFormat="1" applyFont="1" applyFill="1" applyBorder="1" applyAlignment="1">
      <alignment horizontal="center" vertical="center"/>
    </xf>
    <xf numFmtId="164" fontId="5" fillId="65" borderId="55" xfId="0" applyNumberFormat="1" applyFont="1" applyFill="1" applyBorder="1" applyAlignment="1">
      <alignment horizontal="center" vertical="center" wrapText="1"/>
    </xf>
    <xf numFmtId="168" fontId="3" fillId="65" borderId="51" xfId="0" applyNumberFormat="1" applyFont="1" applyFill="1" applyBorder="1" applyAlignment="1">
      <alignment horizontal="center" vertical="center"/>
    </xf>
    <xf numFmtId="3" fontId="3" fillId="65" borderId="38" xfId="0" applyNumberFormat="1" applyFont="1" applyFill="1" applyBorder="1" applyAlignment="1">
      <alignment horizontal="center" vertical="center"/>
    </xf>
    <xf numFmtId="165" fontId="17" fillId="65" borderId="51" xfId="0" applyNumberFormat="1" applyFont="1" applyFill="1" applyBorder="1" applyAlignment="1">
      <alignment horizontal="right" vertical="center" wrapText="1"/>
    </xf>
    <xf numFmtId="167" fontId="5" fillId="65" borderId="52" xfId="0" applyNumberFormat="1" applyFont="1" applyFill="1" applyBorder="1" applyAlignment="1">
      <alignment vertical="center" wrapText="1"/>
    </xf>
    <xf numFmtId="169" fontId="8" fillId="65" borderId="40" xfId="0" applyNumberFormat="1" applyFont="1" applyFill="1" applyBorder="1" applyAlignment="1">
      <alignment horizontal="center" vertical="center"/>
    </xf>
    <xf numFmtId="0" fontId="17" fillId="65" borderId="39" xfId="0" applyFont="1" applyFill="1" applyBorder="1" applyAlignment="1">
      <alignment horizontal="center" vertical="center"/>
    </xf>
    <xf numFmtId="0" fontId="8" fillId="65" borderId="15" xfId="0" applyFont="1" applyFill="1" applyBorder="1" applyAlignment="1">
      <alignment horizontal="center" vertical="center"/>
    </xf>
    <xf numFmtId="0" fontId="19" fillId="65" borderId="3" xfId="0" applyFont="1" applyFill="1" applyBorder="1" applyAlignment="1">
      <alignment horizontal="center" vertical="center" wrapText="1"/>
    </xf>
    <xf numFmtId="0" fontId="2" fillId="65" borderId="9" xfId="0" applyFont="1" applyFill="1" applyBorder="1" applyAlignment="1">
      <alignment horizontal="center" vertical="center" wrapText="1"/>
    </xf>
    <xf numFmtId="0" fontId="7" fillId="65" borderId="7" xfId="0" applyFont="1" applyFill="1" applyBorder="1" applyAlignment="1">
      <alignment horizontal="center" vertical="center" wrapText="1"/>
    </xf>
    <xf numFmtId="165" fontId="17" fillId="65" borderId="2" xfId="0" applyNumberFormat="1" applyFont="1" applyFill="1" applyBorder="1" applyAlignment="1">
      <alignment horizontal="center" vertical="center" wrapText="1"/>
    </xf>
    <xf numFmtId="3" fontId="19" fillId="65" borderId="4" xfId="0" applyNumberFormat="1" applyFont="1" applyFill="1" applyBorder="1" applyAlignment="1">
      <alignment vertical="center" wrapText="1"/>
    </xf>
    <xf numFmtId="9" fontId="7" fillId="65" borderId="2" xfId="0" applyNumberFormat="1" applyFont="1" applyFill="1" applyBorder="1" applyAlignment="1">
      <alignment horizontal="center" vertical="center"/>
    </xf>
    <xf numFmtId="0" fontId="5" fillId="65" borderId="3" xfId="0" applyFont="1" applyFill="1" applyBorder="1" applyAlignment="1">
      <alignment horizontal="center" vertical="center" wrapText="1"/>
    </xf>
    <xf numFmtId="168" fontId="3" fillId="65" borderId="2" xfId="0" applyNumberFormat="1" applyFont="1" applyFill="1" applyBorder="1" applyAlignment="1">
      <alignment horizontal="center" vertical="center"/>
    </xf>
    <xf numFmtId="3" fontId="3" fillId="65" borderId="7" xfId="0" applyNumberFormat="1" applyFont="1" applyFill="1" applyBorder="1" applyAlignment="1">
      <alignment horizontal="center" vertical="center"/>
    </xf>
    <xf numFmtId="165" fontId="17" fillId="65" borderId="2" xfId="0" applyNumberFormat="1" applyFont="1" applyFill="1" applyBorder="1" applyAlignment="1">
      <alignment horizontal="right" vertical="center" wrapText="1"/>
    </xf>
    <xf numFmtId="167" fontId="5" fillId="65" borderId="4" xfId="0" applyNumberFormat="1" applyFont="1" applyFill="1" applyBorder="1" applyAlignment="1">
      <alignment vertical="center" wrapText="1"/>
    </xf>
    <xf numFmtId="169" fontId="8" fillId="65" borderId="8" xfId="0" applyNumberFormat="1" applyFont="1" applyFill="1" applyBorder="1" applyAlignment="1">
      <alignment horizontal="center" vertical="center"/>
    </xf>
    <xf numFmtId="0" fontId="17" fillId="65" borderId="9" xfId="0" applyFont="1" applyFill="1" applyBorder="1" applyAlignment="1">
      <alignment horizontal="center" vertical="center"/>
    </xf>
    <xf numFmtId="0" fontId="16" fillId="65" borderId="3" xfId="0" applyFont="1" applyFill="1" applyBorder="1" applyAlignment="1">
      <alignment horizontal="center" vertical="center" wrapText="1"/>
    </xf>
    <xf numFmtId="164" fontId="5" fillId="27" borderId="3" xfId="0" applyNumberFormat="1" applyFont="1" applyFill="1" applyBorder="1" applyAlignment="1">
      <alignment horizontal="center" vertical="center" wrapText="1"/>
    </xf>
    <xf numFmtId="0" fontId="16" fillId="20" borderId="3" xfId="0" applyFont="1" applyFill="1" applyBorder="1" applyAlignment="1">
      <alignment horizontal="center" vertical="center" wrapText="1"/>
    </xf>
    <xf numFmtId="0" fontId="2" fillId="20" borderId="9" xfId="0" applyFont="1" applyFill="1" applyBorder="1" applyAlignment="1">
      <alignment horizontal="center" vertical="center" wrapText="1"/>
    </xf>
    <xf numFmtId="0" fontId="7" fillId="20" borderId="7" xfId="0" applyFont="1" applyFill="1" applyBorder="1" applyAlignment="1">
      <alignment horizontal="center" vertical="center" wrapText="1"/>
    </xf>
    <xf numFmtId="165" fontId="17" fillId="20" borderId="2" xfId="0" applyNumberFormat="1" applyFont="1" applyFill="1" applyBorder="1" applyAlignment="1">
      <alignment horizontal="center" vertical="center" wrapText="1"/>
    </xf>
    <xf numFmtId="3" fontId="19" fillId="20" borderId="4" xfId="0" applyNumberFormat="1" applyFont="1" applyFill="1" applyBorder="1" applyAlignment="1">
      <alignment vertical="center" wrapText="1"/>
    </xf>
    <xf numFmtId="9" fontId="7" fillId="20" borderId="2" xfId="0" applyNumberFormat="1" applyFont="1" applyFill="1" applyBorder="1" applyAlignment="1">
      <alignment horizontal="center" vertical="center"/>
    </xf>
    <xf numFmtId="0" fontId="5" fillId="20" borderId="3" xfId="0" applyFont="1" applyFill="1" applyBorder="1" applyAlignment="1">
      <alignment horizontal="center" vertical="center" wrapText="1"/>
    </xf>
    <xf numFmtId="168" fontId="3" fillId="20" borderId="2" xfId="0" applyNumberFormat="1" applyFont="1" applyFill="1" applyBorder="1" applyAlignment="1">
      <alignment horizontal="center" vertical="center"/>
    </xf>
    <xf numFmtId="3" fontId="3" fillId="20" borderId="7" xfId="0" applyNumberFormat="1" applyFont="1" applyFill="1" applyBorder="1" applyAlignment="1">
      <alignment horizontal="center" vertical="center"/>
    </xf>
    <xf numFmtId="165" fontId="17" fillId="20" borderId="2" xfId="0" applyNumberFormat="1" applyFont="1" applyFill="1" applyBorder="1" applyAlignment="1">
      <alignment horizontal="right" vertical="center" wrapText="1"/>
    </xf>
    <xf numFmtId="167" fontId="5" fillId="20" borderId="4" xfId="0" applyNumberFormat="1" applyFont="1" applyFill="1" applyBorder="1" applyAlignment="1">
      <alignment vertical="center" wrapText="1"/>
    </xf>
    <xf numFmtId="169" fontId="8" fillId="20" borderId="8" xfId="0" applyNumberFormat="1" applyFont="1" applyFill="1" applyBorder="1" applyAlignment="1">
      <alignment horizontal="center" vertical="center"/>
    </xf>
    <xf numFmtId="0" fontId="17" fillId="20" borderId="9" xfId="0" applyFont="1" applyFill="1" applyBorder="1" applyAlignment="1">
      <alignment horizontal="center" vertical="center"/>
    </xf>
    <xf numFmtId="0" fontId="19" fillId="20" borderId="3" xfId="0" applyFont="1" applyFill="1" applyBorder="1" applyAlignment="1">
      <alignment horizontal="center" vertical="center" wrapText="1"/>
    </xf>
    <xf numFmtId="0" fontId="8" fillId="66" borderId="15" xfId="0" applyFont="1" applyFill="1" applyBorder="1" applyAlignment="1">
      <alignment horizontal="center" vertical="center"/>
    </xf>
    <xf numFmtId="0" fontId="19" fillId="66" borderId="3" xfId="0" applyFont="1" applyFill="1" applyBorder="1" applyAlignment="1">
      <alignment horizontal="center" vertical="center" wrapText="1"/>
    </xf>
    <xf numFmtId="0" fontId="2" fillId="66" borderId="9" xfId="0" applyFont="1" applyFill="1" applyBorder="1" applyAlignment="1">
      <alignment horizontal="center" vertical="center" wrapText="1"/>
    </xf>
    <xf numFmtId="0" fontId="7" fillId="66" borderId="7" xfId="0" applyFont="1" applyFill="1" applyBorder="1" applyAlignment="1">
      <alignment horizontal="center" vertical="center" wrapText="1"/>
    </xf>
    <xf numFmtId="165" fontId="17" fillId="66" borderId="2" xfId="0" applyNumberFormat="1" applyFont="1" applyFill="1" applyBorder="1" applyAlignment="1">
      <alignment horizontal="center" vertical="center" wrapText="1"/>
    </xf>
    <xf numFmtId="3" fontId="19" fillId="66" borderId="4" xfId="0" applyNumberFormat="1" applyFont="1" applyFill="1" applyBorder="1" applyAlignment="1">
      <alignment vertical="center" wrapText="1"/>
    </xf>
    <xf numFmtId="9" fontId="7" fillId="66" borderId="2" xfId="0" applyNumberFormat="1" applyFont="1" applyFill="1" applyBorder="1" applyAlignment="1">
      <alignment horizontal="center" vertical="center"/>
    </xf>
    <xf numFmtId="0" fontId="5" fillId="66" borderId="3" xfId="0" applyFont="1" applyFill="1" applyBorder="1" applyAlignment="1">
      <alignment horizontal="center" vertical="center" wrapText="1"/>
    </xf>
    <xf numFmtId="168" fontId="3" fillId="66" borderId="2" xfId="0" applyNumberFormat="1" applyFont="1" applyFill="1" applyBorder="1" applyAlignment="1">
      <alignment horizontal="center" vertical="center"/>
    </xf>
    <xf numFmtId="3" fontId="3" fillId="66" borderId="7" xfId="0" applyNumberFormat="1" applyFont="1" applyFill="1" applyBorder="1" applyAlignment="1">
      <alignment horizontal="center" vertical="center"/>
    </xf>
    <xf numFmtId="165" fontId="17" fillId="66" borderId="2" xfId="0" applyNumberFormat="1" applyFont="1" applyFill="1" applyBorder="1" applyAlignment="1">
      <alignment horizontal="right" vertical="center" wrapText="1"/>
    </xf>
    <xf numFmtId="167" fontId="5" fillId="66" borderId="4" xfId="0" applyNumberFormat="1" applyFont="1" applyFill="1" applyBorder="1" applyAlignment="1">
      <alignment vertical="center" wrapText="1"/>
    </xf>
    <xf numFmtId="169" fontId="8" fillId="66" borderId="8" xfId="0" applyNumberFormat="1" applyFont="1" applyFill="1" applyBorder="1" applyAlignment="1">
      <alignment horizontal="center" vertical="center"/>
    </xf>
    <xf numFmtId="0" fontId="17" fillId="66" borderId="9" xfId="0" applyFont="1" applyFill="1" applyBorder="1" applyAlignment="1">
      <alignment horizontal="center" vertical="center"/>
    </xf>
    <xf numFmtId="0" fontId="8" fillId="66" borderId="9" xfId="0" applyFont="1" applyFill="1" applyBorder="1" applyAlignment="1">
      <alignment horizontal="center" vertical="center"/>
    </xf>
    <xf numFmtId="0" fontId="4" fillId="66" borderId="3" xfId="0" applyFont="1" applyFill="1" applyBorder="1" applyAlignment="1">
      <alignment horizontal="center" vertical="center" wrapText="1"/>
    </xf>
    <xf numFmtId="0" fontId="16" fillId="66" borderId="3" xfId="0" applyFont="1" applyFill="1" applyBorder="1" applyAlignment="1">
      <alignment horizontal="center" vertical="center" wrapText="1"/>
    </xf>
    <xf numFmtId="0" fontId="8" fillId="67" borderId="15" xfId="0" applyFont="1" applyFill="1" applyBorder="1" applyAlignment="1">
      <alignment horizontal="center" vertical="center"/>
    </xf>
    <xf numFmtId="0" fontId="16" fillId="67" borderId="3" xfId="0" applyFont="1" applyFill="1" applyBorder="1" applyAlignment="1">
      <alignment horizontal="center" vertical="center" wrapText="1"/>
    </xf>
    <xf numFmtId="0" fontId="2" fillId="67" borderId="9" xfId="0" applyFont="1" applyFill="1" applyBorder="1" applyAlignment="1">
      <alignment horizontal="center" vertical="center" wrapText="1"/>
    </xf>
    <xf numFmtId="0" fontId="7" fillId="67" borderId="7" xfId="0" applyFont="1" applyFill="1" applyBorder="1" applyAlignment="1">
      <alignment horizontal="center" vertical="center" wrapText="1"/>
    </xf>
    <xf numFmtId="165" fontId="17" fillId="67" borderId="2" xfId="0" applyNumberFormat="1" applyFont="1" applyFill="1" applyBorder="1" applyAlignment="1">
      <alignment horizontal="center" vertical="center" wrapText="1"/>
    </xf>
    <xf numFmtId="3" fontId="19" fillId="67" borderId="4" xfId="0" applyNumberFormat="1" applyFont="1" applyFill="1" applyBorder="1" applyAlignment="1">
      <alignment vertical="center" wrapText="1"/>
    </xf>
    <xf numFmtId="9" fontId="7" fillId="67" borderId="2" xfId="0" applyNumberFormat="1" applyFont="1" applyFill="1" applyBorder="1" applyAlignment="1">
      <alignment horizontal="center" vertical="center"/>
    </xf>
    <xf numFmtId="0" fontId="5" fillId="67" borderId="3" xfId="0" applyFont="1" applyFill="1" applyBorder="1" applyAlignment="1">
      <alignment horizontal="center" vertical="center" wrapText="1"/>
    </xf>
    <xf numFmtId="168" fontId="3" fillId="67" borderId="2" xfId="0" applyNumberFormat="1" applyFont="1" applyFill="1" applyBorder="1" applyAlignment="1">
      <alignment horizontal="center" vertical="center"/>
    </xf>
    <xf numFmtId="3" fontId="3" fillId="67" borderId="7" xfId="0" applyNumberFormat="1" applyFont="1" applyFill="1" applyBorder="1" applyAlignment="1">
      <alignment horizontal="center" vertical="center"/>
    </xf>
    <xf numFmtId="165" fontId="17" fillId="67" borderId="2" xfId="0" applyNumberFormat="1" applyFont="1" applyFill="1" applyBorder="1" applyAlignment="1">
      <alignment horizontal="right" vertical="center" wrapText="1"/>
    </xf>
    <xf numFmtId="167" fontId="5" fillId="67" borderId="4" xfId="0" applyNumberFormat="1" applyFont="1" applyFill="1" applyBorder="1" applyAlignment="1">
      <alignment vertical="center" wrapText="1"/>
    </xf>
    <xf numFmtId="169" fontId="8" fillId="67" borderId="8" xfId="0" applyNumberFormat="1" applyFont="1" applyFill="1" applyBorder="1" applyAlignment="1">
      <alignment horizontal="center" vertical="center"/>
    </xf>
    <xf numFmtId="0" fontId="17" fillId="67" borderId="9" xfId="0" applyFont="1" applyFill="1" applyBorder="1" applyAlignment="1">
      <alignment horizontal="center" vertical="center"/>
    </xf>
    <xf numFmtId="0" fontId="8" fillId="67" borderId="9" xfId="0" applyFont="1" applyFill="1" applyBorder="1" applyAlignment="1">
      <alignment horizontal="center" vertical="center"/>
    </xf>
    <xf numFmtId="0" fontId="8" fillId="68" borderId="9" xfId="0" applyFont="1" applyFill="1" applyBorder="1" applyAlignment="1">
      <alignment horizontal="center" vertical="center"/>
    </xf>
    <xf numFmtId="0" fontId="16" fillId="68" borderId="3" xfId="0" applyFont="1" applyFill="1" applyBorder="1" applyAlignment="1">
      <alignment horizontal="center" vertical="center" wrapText="1"/>
    </xf>
    <xf numFmtId="0" fontId="2" fillId="68" borderId="9" xfId="0" applyFont="1" applyFill="1" applyBorder="1" applyAlignment="1">
      <alignment horizontal="center" vertical="center" wrapText="1"/>
    </xf>
    <xf numFmtId="0" fontId="7" fillId="68" borderId="7" xfId="0" applyFont="1" applyFill="1" applyBorder="1" applyAlignment="1">
      <alignment horizontal="center" vertical="center" wrapText="1"/>
    </xf>
    <xf numFmtId="165" fontId="17" fillId="68" borderId="2" xfId="0" applyNumberFormat="1" applyFont="1" applyFill="1" applyBorder="1" applyAlignment="1">
      <alignment horizontal="center" vertical="center" wrapText="1"/>
    </xf>
    <xf numFmtId="3" fontId="19" fillId="68" borderId="4" xfId="0" applyNumberFormat="1" applyFont="1" applyFill="1" applyBorder="1" applyAlignment="1">
      <alignment vertical="center" wrapText="1"/>
    </xf>
    <xf numFmtId="9" fontId="7" fillId="68" borderId="2" xfId="0" applyNumberFormat="1" applyFont="1" applyFill="1" applyBorder="1" applyAlignment="1">
      <alignment horizontal="center" vertical="center"/>
    </xf>
    <xf numFmtId="0" fontId="5" fillId="68" borderId="3" xfId="0" applyFont="1" applyFill="1" applyBorder="1" applyAlignment="1">
      <alignment horizontal="center" vertical="center" wrapText="1"/>
    </xf>
    <xf numFmtId="168" fontId="3" fillId="68" borderId="2" xfId="0" applyNumberFormat="1" applyFont="1" applyFill="1" applyBorder="1" applyAlignment="1">
      <alignment horizontal="center" vertical="center"/>
    </xf>
    <xf numFmtId="3" fontId="3" fillId="68" borderId="7" xfId="0" applyNumberFormat="1" applyFont="1" applyFill="1" applyBorder="1" applyAlignment="1">
      <alignment horizontal="center" vertical="center"/>
    </xf>
    <xf numFmtId="165" fontId="17" fillId="68" borderId="2" xfId="0" applyNumberFormat="1" applyFont="1" applyFill="1" applyBorder="1" applyAlignment="1">
      <alignment horizontal="right" vertical="center" wrapText="1"/>
    </xf>
    <xf numFmtId="167" fontId="5" fillId="68" borderId="4" xfId="0" applyNumberFormat="1" applyFont="1" applyFill="1" applyBorder="1" applyAlignment="1">
      <alignment vertical="center" wrapText="1"/>
    </xf>
    <xf numFmtId="169" fontId="8" fillId="68" borderId="8" xfId="0" applyNumberFormat="1" applyFont="1" applyFill="1" applyBorder="1" applyAlignment="1">
      <alignment horizontal="center" vertical="center"/>
    </xf>
    <xf numFmtId="0" fontId="17" fillId="68" borderId="9" xfId="0" applyFont="1" applyFill="1" applyBorder="1" applyAlignment="1">
      <alignment horizontal="center" vertical="center"/>
    </xf>
    <xf numFmtId="0" fontId="4" fillId="68" borderId="3" xfId="0" applyFont="1" applyFill="1" applyBorder="1" applyAlignment="1">
      <alignment horizontal="center" vertical="center" wrapText="1"/>
    </xf>
    <xf numFmtId="169" fontId="17" fillId="58" borderId="8" xfId="0" applyNumberFormat="1" applyFont="1" applyFill="1" applyBorder="1" applyAlignment="1">
      <alignment horizontal="center" vertical="center"/>
    </xf>
    <xf numFmtId="169" fontId="17" fillId="59" borderId="8" xfId="0" applyNumberFormat="1" applyFont="1" applyFill="1" applyBorder="1" applyAlignment="1">
      <alignment horizontal="center" vertical="center"/>
    </xf>
    <xf numFmtId="169" fontId="17" fillId="60" borderId="8" xfId="0" applyNumberFormat="1" applyFont="1" applyFill="1" applyBorder="1" applyAlignment="1">
      <alignment horizontal="center" vertical="center"/>
    </xf>
    <xf numFmtId="169" fontId="17" fillId="64" borderId="14" xfId="0" applyNumberFormat="1" applyFont="1" applyFill="1" applyBorder="1" applyAlignment="1">
      <alignment horizontal="center" vertical="center"/>
    </xf>
    <xf numFmtId="0" fontId="35" fillId="7" borderId="2" xfId="0" applyFont="1" applyFill="1" applyBorder="1" applyAlignment="1">
      <alignment horizontal="center" vertical="center"/>
    </xf>
    <xf numFmtId="0" fontId="35" fillId="7" borderId="1" xfId="0" applyFont="1" applyFill="1" applyBorder="1" applyAlignment="1">
      <alignment horizontal="center" vertical="center"/>
    </xf>
    <xf numFmtId="0" fontId="35" fillId="7" borderId="4" xfId="0" applyFont="1" applyFill="1" applyBorder="1" applyAlignment="1">
      <alignment horizontal="center" vertical="center"/>
    </xf>
    <xf numFmtId="0" fontId="35" fillId="8" borderId="43" xfId="0" applyFont="1" applyFill="1" applyBorder="1" applyAlignment="1">
      <alignment horizontal="center" vertical="center"/>
    </xf>
    <xf numFmtId="0" fontId="35" fillId="8" borderId="44" xfId="0" applyFont="1" applyFill="1" applyBorder="1" applyAlignment="1">
      <alignment horizontal="center" vertical="center"/>
    </xf>
    <xf numFmtId="0" fontId="35" fillId="8" borderId="45" xfId="0" applyFont="1" applyFill="1" applyBorder="1" applyAlignment="1">
      <alignment horizontal="center" vertical="center"/>
    </xf>
    <xf numFmtId="0" fontId="37" fillId="0" borderId="29" xfId="0" applyFont="1" applyFill="1" applyBorder="1" applyAlignment="1">
      <alignment horizontal="center" vertical="center" textRotation="90"/>
    </xf>
    <xf numFmtId="0" fontId="37" fillId="0" borderId="44" xfId="0" applyFont="1" applyFill="1" applyBorder="1" applyAlignment="1">
      <alignment horizontal="center" vertical="center" textRotation="90"/>
    </xf>
    <xf numFmtId="0" fontId="35" fillId="0" borderId="53" xfId="0" applyFont="1" applyFill="1" applyBorder="1" applyAlignment="1">
      <alignment horizontal="center" vertical="center" wrapText="1"/>
    </xf>
    <xf numFmtId="0" fontId="35" fillId="0" borderId="54" xfId="0" applyFont="1" applyFill="1" applyBorder="1" applyAlignment="1">
      <alignment horizontal="center" vertical="center" wrapText="1"/>
    </xf>
    <xf numFmtId="0" fontId="35" fillId="0" borderId="41" xfId="0" applyFont="1" applyFill="1" applyBorder="1" applyAlignment="1">
      <alignment horizontal="center" vertical="center" wrapText="1"/>
    </xf>
    <xf numFmtId="0" fontId="35" fillId="0" borderId="42" xfId="0" applyFont="1" applyFill="1" applyBorder="1" applyAlignment="1">
      <alignment horizontal="center" vertical="center" wrapText="1"/>
    </xf>
    <xf numFmtId="0" fontId="35" fillId="0" borderId="46" xfId="0" applyFont="1" applyFill="1" applyBorder="1" applyAlignment="1">
      <alignment horizontal="center" vertical="center" wrapText="1"/>
    </xf>
    <xf numFmtId="0" fontId="35" fillId="0" borderId="47" xfId="0" applyFont="1" applyFill="1" applyBorder="1" applyAlignment="1">
      <alignment horizontal="center" vertical="center" wrapText="1"/>
    </xf>
    <xf numFmtId="0" fontId="35" fillId="0" borderId="40" xfId="0" applyFont="1" applyFill="1" applyBorder="1" applyAlignment="1">
      <alignment horizontal="center" vertical="center" wrapText="1"/>
    </xf>
    <xf numFmtId="0" fontId="35" fillId="0" borderId="14" xfId="0" applyFont="1" applyFill="1" applyBorder="1" applyAlignment="1">
      <alignment horizontal="center" vertical="center" wrapText="1"/>
    </xf>
    <xf numFmtId="0" fontId="36" fillId="0" borderId="41" xfId="0" applyFont="1" applyFill="1" applyBorder="1" applyAlignment="1">
      <alignment horizontal="center" vertical="center" wrapText="1"/>
    </xf>
    <xf numFmtId="0" fontId="36" fillId="0" borderId="42" xfId="0" applyFont="1" applyFill="1" applyBorder="1" applyAlignment="1">
      <alignment horizontal="center" vertical="center" wrapText="1"/>
    </xf>
    <xf numFmtId="167" fontId="36" fillId="0" borderId="38" xfId="0" applyNumberFormat="1" applyFont="1" applyFill="1" applyBorder="1" applyAlignment="1">
      <alignment horizontal="center" vertical="center" wrapText="1"/>
    </xf>
    <xf numFmtId="167" fontId="35" fillId="0" borderId="51" xfId="0" applyNumberFormat="1" applyFont="1" applyFill="1" applyBorder="1" applyAlignment="1">
      <alignment horizontal="center" vertical="center" wrapText="1"/>
    </xf>
    <xf numFmtId="167" fontId="35" fillId="0" borderId="11" xfId="0" applyNumberFormat="1" applyFont="1" applyFill="1" applyBorder="1" applyAlignment="1">
      <alignment horizontal="center" vertical="center" wrapText="1"/>
    </xf>
    <xf numFmtId="167" fontId="35" fillId="0" borderId="12" xfId="0" applyNumberFormat="1" applyFont="1" applyFill="1" applyBorder="1" applyAlignment="1">
      <alignment horizontal="center" vertical="center" wrapText="1"/>
    </xf>
    <xf numFmtId="0" fontId="35" fillId="0" borderId="38" xfId="0" applyFont="1" applyFill="1" applyBorder="1" applyAlignment="1">
      <alignment horizontal="center" vertical="center" wrapText="1"/>
    </xf>
    <xf numFmtId="0" fontId="35" fillId="0" borderId="11" xfId="0" applyFont="1" applyFill="1" applyBorder="1" applyAlignment="1">
      <alignment horizontal="center" vertical="center" wrapText="1"/>
    </xf>
    <xf numFmtId="9" fontId="35" fillId="2" borderId="23" xfId="0" applyNumberFormat="1" applyFont="1" applyFill="1" applyBorder="1" applyAlignment="1">
      <alignment horizontal="center" vertical="center"/>
    </xf>
    <xf numFmtId="9" fontId="35" fillId="2" borderId="31" xfId="0" applyNumberFormat="1" applyFont="1" applyFill="1" applyBorder="1" applyAlignment="1">
      <alignment horizontal="center" vertical="center"/>
    </xf>
    <xf numFmtId="0" fontId="36" fillId="0" borderId="40" xfId="0" applyFont="1" applyFill="1" applyBorder="1" applyAlignment="1">
      <alignment horizontal="center" vertical="center" wrapText="1"/>
    </xf>
    <xf numFmtId="0" fontId="36" fillId="0" borderId="14" xfId="0" applyFont="1" applyFill="1" applyBorder="1" applyAlignment="1">
      <alignment horizontal="center" vertical="center" wrapText="1"/>
    </xf>
    <xf numFmtId="0" fontId="35" fillId="0" borderId="39" xfId="0" applyFont="1" applyFill="1" applyBorder="1" applyAlignment="1">
      <alignment horizontal="center" vertical="center" wrapText="1"/>
    </xf>
    <xf numFmtId="0" fontId="38" fillId="8" borderId="35" xfId="0" applyFont="1" applyFill="1" applyBorder="1" applyAlignment="1">
      <alignment horizontal="center" vertical="center" wrapText="1"/>
    </xf>
    <xf numFmtId="0" fontId="38" fillId="8" borderId="36" xfId="0" applyFont="1" applyFill="1" applyBorder="1" applyAlignment="1">
      <alignment horizontal="center" vertical="center" wrapText="1"/>
    </xf>
    <xf numFmtId="0" fontId="38" fillId="8" borderId="37" xfId="0" applyFont="1" applyFill="1" applyBorder="1" applyAlignment="1">
      <alignment horizontal="center" vertical="center" wrapText="1"/>
    </xf>
    <xf numFmtId="0" fontId="38" fillId="8" borderId="17" xfId="0" applyFont="1" applyFill="1" applyBorder="1" applyAlignment="1">
      <alignment horizontal="center" vertical="center" wrapText="1"/>
    </xf>
    <xf numFmtId="0" fontId="38" fillId="8" borderId="18" xfId="0" applyFont="1" applyFill="1" applyBorder="1" applyAlignment="1">
      <alignment horizontal="center" vertical="center" wrapText="1"/>
    </xf>
    <xf numFmtId="0" fontId="38" fillId="8" borderId="19" xfId="0" applyFont="1" applyFill="1" applyBorder="1" applyAlignment="1">
      <alignment horizontal="center" vertical="center" wrapText="1"/>
    </xf>
    <xf numFmtId="0" fontId="36" fillId="8" borderId="35" xfId="0" applyFont="1" applyFill="1" applyBorder="1" applyAlignment="1">
      <alignment horizontal="center" vertical="center" wrapText="1"/>
    </xf>
    <xf numFmtId="0" fontId="36" fillId="8" borderId="36" xfId="0" applyFont="1" applyFill="1" applyBorder="1" applyAlignment="1">
      <alignment horizontal="center" vertical="center" wrapText="1"/>
    </xf>
    <xf numFmtId="0" fontId="36" fillId="8" borderId="37" xfId="0" applyFont="1" applyFill="1" applyBorder="1" applyAlignment="1">
      <alignment horizontal="center" vertical="center" wrapText="1"/>
    </xf>
    <xf numFmtId="0" fontId="36" fillId="8" borderId="28" xfId="0" applyFont="1" applyFill="1" applyBorder="1" applyAlignment="1">
      <alignment horizontal="center" vertical="center" wrapText="1"/>
    </xf>
    <xf numFmtId="0" fontId="36" fillId="8" borderId="30" xfId="0" applyFont="1" applyFill="1" applyBorder="1" applyAlignment="1">
      <alignment horizontal="center" vertical="center" wrapText="1"/>
    </xf>
    <xf numFmtId="0" fontId="36" fillId="8" borderId="5" xfId="0" applyFont="1" applyFill="1" applyBorder="1" applyAlignment="1">
      <alignment horizontal="center" vertical="center" wrapText="1"/>
    </xf>
    <xf numFmtId="0" fontId="36" fillId="8" borderId="6" xfId="0" applyFont="1" applyFill="1" applyBorder="1" applyAlignment="1">
      <alignment horizontal="center" vertical="center" wrapText="1"/>
    </xf>
    <xf numFmtId="165" fontId="36" fillId="8" borderId="17" xfId="0" applyNumberFormat="1" applyFont="1" applyFill="1" applyBorder="1" applyAlignment="1">
      <alignment horizontal="center" vertical="center" wrapText="1"/>
    </xf>
    <xf numFmtId="165" fontId="36" fillId="8" borderId="18" xfId="0" applyNumberFormat="1" applyFont="1" applyFill="1" applyBorder="1" applyAlignment="1">
      <alignment horizontal="center" vertical="center" wrapText="1"/>
    </xf>
    <xf numFmtId="165" fontId="36" fillId="8" borderId="19" xfId="0" applyNumberFormat="1" applyFont="1" applyFill="1" applyBorder="1" applyAlignment="1">
      <alignment horizontal="center" vertical="center" wrapText="1"/>
    </xf>
    <xf numFmtId="0" fontId="38" fillId="2" borderId="32" xfId="0" applyFont="1" applyFill="1" applyBorder="1" applyAlignment="1">
      <alignment horizontal="center" vertical="center" wrapText="1"/>
    </xf>
    <xf numFmtId="0" fontId="38" fillId="2" borderId="33" xfId="0" applyFont="1" applyFill="1" applyBorder="1" applyAlignment="1">
      <alignment horizontal="center" vertical="center" wrapText="1"/>
    </xf>
    <xf numFmtId="0" fontId="38" fillId="2" borderId="34" xfId="0" applyFont="1" applyFill="1" applyBorder="1" applyAlignment="1">
      <alignment horizontal="center" vertical="center" wrapText="1"/>
    </xf>
    <xf numFmtId="166" fontId="35" fillId="2" borderId="23" xfId="0" applyNumberFormat="1" applyFont="1" applyFill="1" applyBorder="1" applyAlignment="1">
      <alignment horizontal="right" vertical="center" wrapText="1"/>
    </xf>
    <xf numFmtId="166" fontId="35" fillId="2" borderId="24" xfId="0" applyNumberFormat="1" applyFont="1" applyFill="1" applyBorder="1" applyAlignment="1">
      <alignment horizontal="right" vertical="center" wrapText="1"/>
    </xf>
    <xf numFmtId="0" fontId="36" fillId="2" borderId="24" xfId="0" applyFont="1" applyFill="1" applyBorder="1" applyAlignment="1">
      <alignment horizontal="left" vertical="center" wrapText="1"/>
    </xf>
    <xf numFmtId="0" fontId="36" fillId="2" borderId="31" xfId="0" applyFont="1" applyFill="1" applyBorder="1" applyAlignment="1">
      <alignment horizontal="left" vertical="center" wrapText="1"/>
    </xf>
    <xf numFmtId="167" fontId="35" fillId="2" borderId="23" xfId="0" applyNumberFormat="1" applyFont="1" applyFill="1" applyBorder="1" applyAlignment="1">
      <alignment horizontal="right" vertical="center"/>
    </xf>
    <xf numFmtId="167" fontId="35" fillId="2" borderId="24" xfId="0" applyNumberFormat="1" applyFont="1" applyFill="1" applyBorder="1" applyAlignment="1">
      <alignment horizontal="right" vertical="center"/>
    </xf>
    <xf numFmtId="0" fontId="36" fillId="0" borderId="20" xfId="0" applyFont="1" applyFill="1" applyBorder="1" applyAlignment="1">
      <alignment horizontal="left" vertical="center" wrapText="1"/>
    </xf>
    <xf numFmtId="0" fontId="37" fillId="0" borderId="21" xfId="0" applyFont="1" applyFill="1" applyBorder="1" applyAlignment="1">
      <alignment horizontal="left" vertical="center"/>
    </xf>
    <xf numFmtId="0" fontId="37" fillId="0" borderId="22" xfId="0" applyFont="1" applyFill="1" applyBorder="1" applyAlignment="1">
      <alignment horizontal="left" vertical="center"/>
    </xf>
    <xf numFmtId="0" fontId="38" fillId="3" borderId="25" xfId="0" applyFont="1" applyFill="1" applyBorder="1" applyAlignment="1">
      <alignment horizontal="center" vertical="center" wrapText="1"/>
    </xf>
    <xf numFmtId="0" fontId="38" fillId="3" borderId="26" xfId="0" applyFont="1" applyFill="1" applyBorder="1" applyAlignment="1">
      <alignment horizontal="center" vertical="center" wrapText="1"/>
    </xf>
    <xf numFmtId="0" fontId="38" fillId="3" borderId="27" xfId="0" applyFont="1" applyFill="1" applyBorder="1" applyAlignment="1">
      <alignment horizontal="center" vertical="center" wrapText="1"/>
    </xf>
    <xf numFmtId="166" fontId="35" fillId="3" borderId="25" xfId="0" applyNumberFormat="1" applyFont="1" applyFill="1" applyBorder="1" applyAlignment="1">
      <alignment horizontal="right" vertical="center" wrapText="1"/>
    </xf>
    <xf numFmtId="166" fontId="35" fillId="3" borderId="26" xfId="0" applyNumberFormat="1" applyFont="1" applyFill="1" applyBorder="1" applyAlignment="1">
      <alignment horizontal="right" vertical="center" wrapText="1"/>
    </xf>
    <xf numFmtId="0" fontId="36" fillId="3" borderId="26" xfId="0" applyFont="1" applyFill="1" applyBorder="1" applyAlignment="1">
      <alignment horizontal="left" vertical="center" wrapText="1"/>
    </xf>
    <xf numFmtId="0" fontId="36" fillId="3" borderId="27" xfId="0" applyFont="1" applyFill="1" applyBorder="1" applyAlignment="1">
      <alignment horizontal="left" vertical="center" wrapText="1"/>
    </xf>
    <xf numFmtId="167" fontId="35" fillId="3" borderId="25" xfId="0" applyNumberFormat="1" applyFont="1" applyFill="1" applyBorder="1" applyAlignment="1">
      <alignment horizontal="right" vertical="center"/>
    </xf>
    <xf numFmtId="167" fontId="35" fillId="3" borderId="26" xfId="0" applyNumberFormat="1" applyFont="1" applyFill="1" applyBorder="1" applyAlignment="1">
      <alignment horizontal="right" vertical="center"/>
    </xf>
    <xf numFmtId="9" fontId="35" fillId="3" borderId="25" xfId="0" applyNumberFormat="1" applyFont="1" applyFill="1" applyBorder="1" applyAlignment="1">
      <alignment horizontal="center" vertical="center"/>
    </xf>
    <xf numFmtId="9" fontId="35" fillId="3" borderId="27" xfId="0" applyNumberFormat="1" applyFont="1" applyFill="1" applyBorder="1" applyAlignment="1">
      <alignment horizontal="center" vertical="center"/>
    </xf>
    <xf numFmtId="0" fontId="35" fillId="11" borderId="48" xfId="0" applyFont="1" applyFill="1" applyBorder="1" applyAlignment="1">
      <alignment horizontal="center" vertical="center" wrapText="1"/>
    </xf>
    <xf numFmtId="0" fontId="35" fillId="11" borderId="49" xfId="0" applyFont="1" applyFill="1" applyBorder="1" applyAlignment="1">
      <alignment horizontal="center" vertical="center" wrapText="1"/>
    </xf>
    <xf numFmtId="0" fontId="35" fillId="11" borderId="50" xfId="0" applyFont="1" applyFill="1" applyBorder="1" applyAlignment="1">
      <alignment horizontal="center" vertical="center" wrapText="1"/>
    </xf>
    <xf numFmtId="0" fontId="38" fillId="0" borderId="28" xfId="0" applyFont="1" applyFill="1" applyBorder="1" applyAlignment="1">
      <alignment horizontal="left"/>
    </xf>
    <xf numFmtId="0" fontId="38" fillId="0" borderId="29" xfId="0" applyFont="1" applyFill="1" applyBorder="1" applyAlignment="1">
      <alignment horizontal="left"/>
    </xf>
    <xf numFmtId="0" fontId="38" fillId="0" borderId="30" xfId="0" applyFont="1" applyFill="1" applyBorder="1" applyAlignment="1">
      <alignment horizontal="left"/>
    </xf>
    <xf numFmtId="0" fontId="37" fillId="0" borderId="21" xfId="0" applyFont="1" applyFill="1" applyBorder="1" applyAlignment="1">
      <alignment horizontal="left" vertical="center" wrapText="1"/>
    </xf>
    <xf numFmtId="0" fontId="37" fillId="0" borderId="22" xfId="0" applyFont="1" applyFill="1" applyBorder="1" applyAlignment="1">
      <alignment horizontal="left" vertical="center" wrapText="1"/>
    </xf>
    <xf numFmtId="0" fontId="36" fillId="0" borderId="17" xfId="0" applyFont="1" applyFill="1" applyBorder="1" applyAlignment="1">
      <alignment horizontal="left" vertical="center" wrapText="1"/>
    </xf>
    <xf numFmtId="0" fontId="37" fillId="0" borderId="18" xfId="0" applyFont="1" applyFill="1" applyBorder="1" applyAlignment="1">
      <alignment horizontal="left" vertical="center"/>
    </xf>
    <xf numFmtId="0" fontId="37" fillId="0" borderId="19" xfId="0" applyFont="1" applyFill="1" applyBorder="1" applyAlignment="1">
      <alignment horizontal="left" vertical="center"/>
    </xf>
    <xf numFmtId="0" fontId="36" fillId="0" borderId="56" xfId="0" applyFont="1" applyFill="1" applyBorder="1" applyAlignment="1">
      <alignment horizontal="left" vertical="center" wrapText="1"/>
    </xf>
    <xf numFmtId="0" fontId="36" fillId="0" borderId="21" xfId="0" applyFont="1" applyFill="1" applyBorder="1" applyAlignment="1">
      <alignment horizontal="left" vertical="center"/>
    </xf>
    <xf numFmtId="0" fontId="36" fillId="0" borderId="57" xfId="0" applyFont="1" applyFill="1" applyBorder="1" applyAlignment="1">
      <alignment horizontal="left" vertical="center"/>
    </xf>
    <xf numFmtId="0" fontId="35" fillId="0" borderId="20" xfId="0" applyFont="1" applyFill="1" applyBorder="1" applyAlignment="1">
      <alignment horizontal="left" vertical="center" wrapText="1"/>
    </xf>
    <xf numFmtId="0" fontId="35" fillId="0" borderId="21" xfId="0" applyFont="1" applyFill="1" applyBorder="1" applyAlignment="1">
      <alignment horizontal="left" vertical="center" wrapText="1"/>
    </xf>
    <xf numFmtId="0" fontId="35" fillId="0" borderId="22" xfId="0" applyFont="1" applyFill="1" applyBorder="1" applyAlignment="1">
      <alignment horizontal="left" vertical="center" wrapText="1"/>
    </xf>
    <xf numFmtId="0" fontId="25" fillId="7" borderId="2" xfId="0" applyFont="1" applyFill="1" applyBorder="1" applyAlignment="1">
      <alignment horizontal="center" vertical="center"/>
    </xf>
    <xf numFmtId="0" fontId="34" fillId="7" borderId="1" xfId="0" applyFont="1" applyFill="1" applyBorder="1" applyAlignment="1">
      <alignment horizontal="center" vertical="center"/>
    </xf>
    <xf numFmtId="0" fontId="34" fillId="7" borderId="4" xfId="0" applyFont="1" applyFill="1" applyBorder="1" applyAlignment="1">
      <alignment horizontal="center" vertical="center"/>
    </xf>
    <xf numFmtId="0" fontId="31" fillId="8" borderId="43" xfId="0" applyFont="1" applyFill="1" applyBorder="1" applyAlignment="1">
      <alignment horizontal="center" vertical="center"/>
    </xf>
    <xf numFmtId="0" fontId="31" fillId="8" borderId="44" xfId="0" applyFont="1" applyFill="1" applyBorder="1" applyAlignment="1">
      <alignment horizontal="center" vertical="center"/>
    </xf>
    <xf numFmtId="0" fontId="31" fillId="8" borderId="45" xfId="0" applyFont="1" applyFill="1" applyBorder="1" applyAlignment="1">
      <alignment horizontal="center" vertical="center"/>
    </xf>
    <xf numFmtId="0" fontId="16" fillId="0" borderId="41" xfId="0" applyFont="1" applyFill="1" applyBorder="1" applyAlignment="1">
      <alignment horizontal="center" vertical="center" wrapText="1"/>
    </xf>
    <xf numFmtId="0" fontId="16" fillId="0" borderId="42" xfId="0" applyFont="1" applyFill="1" applyBorder="1" applyAlignment="1">
      <alignment horizontal="center" vertical="center" wrapText="1"/>
    </xf>
    <xf numFmtId="0" fontId="16" fillId="0" borderId="46" xfId="0" applyFont="1" applyFill="1" applyBorder="1" applyAlignment="1">
      <alignment horizontal="center" vertical="center" wrapText="1"/>
    </xf>
    <xf numFmtId="0" fontId="16" fillId="0" borderId="47" xfId="0" applyFont="1" applyFill="1" applyBorder="1" applyAlignment="1">
      <alignment horizontal="center" vertical="center" wrapText="1"/>
    </xf>
    <xf numFmtId="0" fontId="16" fillId="0" borderId="40" xfId="0" applyFont="1" applyFill="1" applyBorder="1" applyAlignment="1">
      <alignment horizontal="center" vertical="center" wrapText="1"/>
    </xf>
    <xf numFmtId="0" fontId="21" fillId="0" borderId="40"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22" fillId="0" borderId="41" xfId="0" applyFont="1" applyFill="1" applyBorder="1" applyAlignment="1">
      <alignment horizontal="center" vertical="center" wrapText="1"/>
    </xf>
    <xf numFmtId="0" fontId="22" fillId="0" borderId="42" xfId="0" applyFont="1" applyFill="1" applyBorder="1" applyAlignment="1">
      <alignment horizontal="center" vertical="center" wrapText="1"/>
    </xf>
    <xf numFmtId="167" fontId="19" fillId="0" borderId="38" xfId="0" applyNumberFormat="1" applyFont="1" applyFill="1" applyBorder="1" applyAlignment="1">
      <alignment horizontal="center" vertical="center" wrapText="1"/>
    </xf>
    <xf numFmtId="167" fontId="16" fillId="0" borderId="51" xfId="0" applyNumberFormat="1" applyFont="1" applyFill="1" applyBorder="1" applyAlignment="1">
      <alignment horizontal="center" vertical="center" wrapText="1"/>
    </xf>
    <xf numFmtId="167" fontId="16" fillId="0" borderId="11" xfId="0" applyNumberFormat="1" applyFont="1" applyFill="1" applyBorder="1" applyAlignment="1">
      <alignment horizontal="center" vertical="center" wrapText="1"/>
    </xf>
    <xf numFmtId="167" fontId="16" fillId="0" borderId="12" xfId="0" applyNumberFormat="1" applyFont="1" applyFill="1" applyBorder="1" applyAlignment="1">
      <alignment horizontal="center" vertical="center" wrapText="1"/>
    </xf>
    <xf numFmtId="0" fontId="18" fillId="0" borderId="38" xfId="0" applyFont="1" applyFill="1" applyBorder="1" applyAlignment="1">
      <alignment horizontal="center" vertical="center" wrapText="1"/>
    </xf>
    <xf numFmtId="0" fontId="18" fillId="0" borderId="11" xfId="0" applyFont="1" applyFill="1" applyBorder="1" applyAlignment="1">
      <alignment horizontal="center" vertical="center" wrapText="1"/>
    </xf>
    <xf numFmtId="0" fontId="19" fillId="0" borderId="40" xfId="0" applyFont="1" applyFill="1" applyBorder="1" applyAlignment="1">
      <alignment horizontal="center" vertical="center" wrapText="1"/>
    </xf>
    <xf numFmtId="0" fontId="19" fillId="0" borderId="14" xfId="0" applyFont="1" applyFill="1" applyBorder="1" applyAlignment="1">
      <alignment horizontal="center" vertical="center" wrapText="1"/>
    </xf>
    <xf numFmtId="0" fontId="16" fillId="0" borderId="53" xfId="0" applyFont="1" applyFill="1" applyBorder="1" applyAlignment="1">
      <alignment horizontal="center" vertical="center" wrapText="1"/>
    </xf>
    <xf numFmtId="0" fontId="16" fillId="0" borderId="54" xfId="0" applyFont="1" applyFill="1" applyBorder="1" applyAlignment="1">
      <alignment horizontal="center" vertical="center" wrapText="1"/>
    </xf>
    <xf numFmtId="0" fontId="7" fillId="0" borderId="29" xfId="0" applyFont="1" applyFill="1" applyBorder="1" applyAlignment="1">
      <alignment horizontal="center" vertical="center" textRotation="90"/>
    </xf>
    <xf numFmtId="0" fontId="7" fillId="0" borderId="44" xfId="0" applyFont="1" applyFill="1" applyBorder="1" applyAlignment="1">
      <alignment horizontal="center" vertical="center" textRotation="90"/>
    </xf>
    <xf numFmtId="9" fontId="27" fillId="2" borderId="23" xfId="0" applyNumberFormat="1" applyFont="1" applyFill="1" applyBorder="1" applyAlignment="1">
      <alignment horizontal="center" vertical="center"/>
    </xf>
    <xf numFmtId="9" fontId="27" fillId="2" borderId="31" xfId="0" applyNumberFormat="1" applyFont="1" applyFill="1" applyBorder="1" applyAlignment="1">
      <alignment horizontal="center" vertical="center"/>
    </xf>
    <xf numFmtId="0" fontId="16" fillId="0" borderId="39" xfId="0" applyFont="1" applyFill="1" applyBorder="1" applyAlignment="1">
      <alignment horizontal="center" vertical="center" wrapText="1"/>
    </xf>
    <xf numFmtId="0" fontId="13" fillId="69" borderId="35" xfId="0" applyFont="1" applyFill="1" applyBorder="1" applyAlignment="1">
      <alignment horizontal="center" vertical="center" wrapText="1"/>
    </xf>
    <xf numFmtId="0" fontId="13" fillId="69" borderId="36" xfId="0" applyFont="1" applyFill="1" applyBorder="1" applyAlignment="1">
      <alignment horizontal="center" vertical="center" wrapText="1"/>
    </xf>
    <xf numFmtId="0" fontId="13" fillId="69" borderId="37" xfId="0" applyFont="1" applyFill="1" applyBorder="1" applyAlignment="1">
      <alignment horizontal="center" vertical="center" wrapText="1"/>
    </xf>
    <xf numFmtId="0" fontId="13" fillId="69" borderId="17" xfId="0" applyFont="1" applyFill="1" applyBorder="1" applyAlignment="1">
      <alignment horizontal="center" vertical="center" wrapText="1"/>
    </xf>
    <xf numFmtId="0" fontId="13" fillId="69" borderId="18" xfId="0" applyFont="1" applyFill="1" applyBorder="1" applyAlignment="1">
      <alignment horizontal="center" vertical="center" wrapText="1"/>
    </xf>
    <xf numFmtId="0" fontId="13" fillId="69" borderId="19" xfId="0" applyFont="1" applyFill="1" applyBorder="1" applyAlignment="1">
      <alignment horizontal="center" vertical="center" wrapText="1"/>
    </xf>
    <xf numFmtId="0" fontId="28" fillId="69" borderId="35" xfId="0" applyFont="1" applyFill="1" applyBorder="1" applyAlignment="1">
      <alignment horizontal="center" vertical="center" wrapText="1"/>
    </xf>
    <xf numFmtId="0" fontId="28" fillId="69" borderId="36" xfId="0" applyFont="1" applyFill="1" applyBorder="1" applyAlignment="1">
      <alignment horizontal="center" vertical="center" wrapText="1"/>
    </xf>
    <xf numFmtId="0" fontId="28" fillId="69" borderId="37" xfId="0" applyFont="1" applyFill="1" applyBorder="1" applyAlignment="1">
      <alignment horizontal="center" vertical="center" wrapText="1"/>
    </xf>
    <xf numFmtId="0" fontId="28" fillId="69" borderId="28" xfId="0" applyFont="1" applyFill="1" applyBorder="1" applyAlignment="1">
      <alignment horizontal="center" vertical="center" wrapText="1"/>
    </xf>
    <xf numFmtId="0" fontId="28" fillId="69" borderId="30" xfId="0" applyFont="1" applyFill="1" applyBorder="1" applyAlignment="1">
      <alignment horizontal="center" vertical="center" wrapText="1"/>
    </xf>
    <xf numFmtId="0" fontId="28" fillId="69" borderId="5" xfId="0" applyFont="1" applyFill="1" applyBorder="1" applyAlignment="1">
      <alignment horizontal="center" vertical="center" wrapText="1"/>
    </xf>
    <xf numFmtId="0" fontId="28" fillId="69" borderId="6" xfId="0" applyFont="1" applyFill="1" applyBorder="1" applyAlignment="1">
      <alignment horizontal="center" vertical="center" wrapText="1"/>
    </xf>
    <xf numFmtId="165" fontId="19" fillId="69" borderId="17" xfId="0" applyNumberFormat="1" applyFont="1" applyFill="1" applyBorder="1" applyAlignment="1">
      <alignment horizontal="center" vertical="center" wrapText="1"/>
    </xf>
    <xf numFmtId="165" fontId="19" fillId="69" borderId="18" xfId="0" applyNumberFormat="1" applyFont="1" applyFill="1" applyBorder="1" applyAlignment="1">
      <alignment horizontal="center" vertical="center" wrapText="1"/>
    </xf>
    <xf numFmtId="165" fontId="19" fillId="69" borderId="19" xfId="0" applyNumberFormat="1" applyFont="1" applyFill="1" applyBorder="1" applyAlignment="1">
      <alignment horizontal="center" vertical="center" wrapText="1"/>
    </xf>
    <xf numFmtId="0" fontId="13" fillId="2" borderId="32" xfId="0" applyFont="1" applyFill="1" applyBorder="1" applyAlignment="1">
      <alignment horizontal="center" vertical="center" wrapText="1"/>
    </xf>
    <xf numFmtId="0" fontId="13" fillId="2" borderId="33" xfId="0" applyFont="1" applyFill="1" applyBorder="1" applyAlignment="1">
      <alignment horizontal="center" vertical="center" wrapText="1"/>
    </xf>
    <xf numFmtId="0" fontId="13" fillId="2" borderId="34" xfId="0" applyFont="1" applyFill="1" applyBorder="1" applyAlignment="1">
      <alignment horizontal="center" vertical="center" wrapText="1"/>
    </xf>
    <xf numFmtId="166" fontId="17" fillId="2" borderId="23" xfId="0" applyNumberFormat="1" applyFont="1" applyFill="1" applyBorder="1" applyAlignment="1">
      <alignment horizontal="right" vertical="center" wrapText="1"/>
    </xf>
    <xf numFmtId="166" fontId="17" fillId="2" borderId="24" xfId="0" applyNumberFormat="1" applyFont="1" applyFill="1" applyBorder="1" applyAlignment="1">
      <alignment horizontal="right" vertical="center" wrapText="1"/>
    </xf>
    <xf numFmtId="0" fontId="30" fillId="2" borderId="24" xfId="0" applyFont="1" applyFill="1" applyBorder="1" applyAlignment="1">
      <alignment horizontal="left" vertical="center" wrapText="1"/>
    </xf>
    <xf numFmtId="0" fontId="30" fillId="2" borderId="31" xfId="0" applyFont="1" applyFill="1" applyBorder="1" applyAlignment="1">
      <alignment horizontal="left" vertical="center" wrapText="1"/>
    </xf>
    <xf numFmtId="167" fontId="17" fillId="2" borderId="23" xfId="0" applyNumberFormat="1" applyFont="1" applyFill="1" applyBorder="1" applyAlignment="1">
      <alignment horizontal="right" vertical="center"/>
    </xf>
    <xf numFmtId="167" fontId="17" fillId="2" borderId="24" xfId="0" applyNumberFormat="1" applyFont="1" applyFill="1" applyBorder="1" applyAlignment="1">
      <alignment horizontal="right" vertical="center"/>
    </xf>
    <xf numFmtId="0" fontId="22" fillId="0" borderId="20" xfId="0" applyFont="1" applyFill="1" applyBorder="1" applyAlignment="1">
      <alignment horizontal="left" vertical="center" wrapText="1"/>
    </xf>
    <xf numFmtId="0" fontId="5" fillId="0" borderId="21" xfId="0" applyFont="1" applyFill="1" applyBorder="1" applyAlignment="1">
      <alignment horizontal="left" vertical="center"/>
    </xf>
    <xf numFmtId="0" fontId="5" fillId="0" borderId="22" xfId="0" applyFont="1" applyFill="1" applyBorder="1" applyAlignment="1">
      <alignment horizontal="left" vertical="center"/>
    </xf>
    <xf numFmtId="0" fontId="13" fillId="3" borderId="25" xfId="0" applyFont="1" applyFill="1" applyBorder="1" applyAlignment="1">
      <alignment horizontal="center" vertical="center" wrapText="1"/>
    </xf>
    <xf numFmtId="0" fontId="13" fillId="3" borderId="26" xfId="0" applyFont="1" applyFill="1" applyBorder="1" applyAlignment="1">
      <alignment horizontal="center" vertical="center" wrapText="1"/>
    </xf>
    <xf numFmtId="0" fontId="13" fillId="3" borderId="27" xfId="0" applyFont="1" applyFill="1" applyBorder="1" applyAlignment="1">
      <alignment horizontal="center" vertical="center" wrapText="1"/>
    </xf>
    <xf numFmtId="166" fontId="17" fillId="3" borderId="25" xfId="0" applyNumberFormat="1" applyFont="1" applyFill="1" applyBorder="1" applyAlignment="1">
      <alignment horizontal="right" vertical="center" wrapText="1"/>
    </xf>
    <xf numFmtId="166" fontId="17" fillId="3" borderId="26" xfId="0" applyNumberFormat="1" applyFont="1" applyFill="1" applyBorder="1" applyAlignment="1">
      <alignment horizontal="right" vertical="center" wrapText="1"/>
    </xf>
    <xf numFmtId="0" fontId="30" fillId="3" borderId="26" xfId="0" applyFont="1" applyFill="1" applyBorder="1" applyAlignment="1">
      <alignment horizontal="left" vertical="center" wrapText="1"/>
    </xf>
    <xf numFmtId="0" fontId="30" fillId="3" borderId="27" xfId="0" applyFont="1" applyFill="1" applyBorder="1" applyAlignment="1">
      <alignment horizontal="left" vertical="center" wrapText="1"/>
    </xf>
    <xf numFmtId="167" fontId="17" fillId="3" borderId="25" xfId="0" applyNumberFormat="1" applyFont="1" applyFill="1" applyBorder="1" applyAlignment="1">
      <alignment horizontal="right" vertical="center"/>
    </xf>
    <xf numFmtId="167" fontId="17" fillId="3" borderId="26" xfId="0" applyNumberFormat="1" applyFont="1" applyFill="1" applyBorder="1" applyAlignment="1">
      <alignment horizontal="right" vertical="center"/>
    </xf>
    <xf numFmtId="9" fontId="27" fillId="3" borderId="25" xfId="0" applyNumberFormat="1" applyFont="1" applyFill="1" applyBorder="1" applyAlignment="1">
      <alignment horizontal="center" vertical="center"/>
    </xf>
    <xf numFmtId="9" fontId="27" fillId="3" borderId="27" xfId="0" applyNumberFormat="1" applyFont="1" applyFill="1" applyBorder="1" applyAlignment="1">
      <alignment horizontal="center" vertical="center"/>
    </xf>
    <xf numFmtId="0" fontId="21" fillId="70" borderId="48" xfId="0" applyFont="1" applyFill="1" applyBorder="1" applyAlignment="1">
      <alignment horizontal="center" vertical="center" wrapText="1"/>
    </xf>
    <xf numFmtId="0" fontId="21" fillId="70" borderId="49" xfId="0" applyFont="1" applyFill="1" applyBorder="1" applyAlignment="1">
      <alignment horizontal="center" vertical="center" wrapText="1"/>
    </xf>
    <xf numFmtId="0" fontId="21" fillId="70" borderId="50" xfId="0" applyFont="1" applyFill="1" applyBorder="1" applyAlignment="1">
      <alignment horizontal="center" vertical="center" wrapText="1"/>
    </xf>
    <xf numFmtId="0" fontId="11" fillId="0" borderId="28" xfId="0" applyFont="1" applyFill="1" applyBorder="1" applyAlignment="1">
      <alignment horizontal="left"/>
    </xf>
    <xf numFmtId="0" fontId="11" fillId="0" borderId="29" xfId="0" applyFont="1" applyFill="1" applyBorder="1" applyAlignment="1">
      <alignment horizontal="left"/>
    </xf>
    <xf numFmtId="0" fontId="11" fillId="0" borderId="30" xfId="0" applyFont="1" applyFill="1" applyBorder="1" applyAlignment="1">
      <alignment horizontal="left"/>
    </xf>
    <xf numFmtId="0" fontId="5" fillId="0" borderId="21" xfId="0" applyFont="1" applyFill="1" applyBorder="1" applyAlignment="1">
      <alignment horizontal="left" vertical="center" wrapText="1"/>
    </xf>
    <xf numFmtId="0" fontId="5" fillId="0" borderId="22" xfId="0" applyFont="1" applyFill="1" applyBorder="1" applyAlignment="1">
      <alignment horizontal="left" vertical="center" wrapText="1"/>
    </xf>
    <xf numFmtId="0" fontId="22" fillId="0" borderId="17" xfId="0" applyFont="1" applyFill="1" applyBorder="1" applyAlignment="1">
      <alignment horizontal="left" vertical="center" wrapText="1"/>
    </xf>
    <xf numFmtId="0" fontId="5" fillId="0" borderId="18" xfId="0" applyFont="1" applyFill="1" applyBorder="1" applyAlignment="1">
      <alignment horizontal="left" vertical="center"/>
    </xf>
    <xf numFmtId="0" fontId="5" fillId="0" borderId="19" xfId="0" applyFont="1" applyFill="1" applyBorder="1" applyAlignment="1">
      <alignment horizontal="left" vertical="center"/>
    </xf>
    <xf numFmtId="0" fontId="22" fillId="0" borderId="56" xfId="0" applyFont="1" applyFill="1" applyBorder="1" applyAlignment="1">
      <alignment horizontal="left" vertical="center" wrapText="1"/>
    </xf>
    <xf numFmtId="0" fontId="22" fillId="0" borderId="21" xfId="0" applyFont="1" applyFill="1" applyBorder="1" applyAlignment="1">
      <alignment horizontal="left" vertical="center"/>
    </xf>
    <xf numFmtId="0" fontId="22" fillId="0" borderId="57" xfId="0" applyFont="1" applyFill="1" applyBorder="1" applyAlignment="1">
      <alignment horizontal="left" vertical="center"/>
    </xf>
    <xf numFmtId="0" fontId="18" fillId="0" borderId="20" xfId="0" applyFont="1" applyFill="1" applyBorder="1" applyAlignment="1">
      <alignment horizontal="left" vertical="center" wrapText="1"/>
    </xf>
    <xf numFmtId="0" fontId="18" fillId="0" borderId="21" xfId="0" applyFont="1" applyFill="1" applyBorder="1" applyAlignment="1">
      <alignment horizontal="left" vertical="center" wrapText="1"/>
    </xf>
    <xf numFmtId="0" fontId="18" fillId="0" borderId="22" xfId="0" applyFont="1" applyFill="1" applyBorder="1" applyAlignment="1">
      <alignment horizontal="left" vertical="center" wrapText="1"/>
    </xf>
  </cellXfs>
  <cellStyles count="2">
    <cellStyle name="Normal" xfId="0" builtinId="0"/>
    <cellStyle name="Normal 2" xfId="1"/>
  </cellStyles>
  <dxfs count="0"/>
  <tableStyles count="0" defaultTableStyle="TableStyleMedium2" defaultPivotStyle="PivotStyleLight16"/>
  <colors>
    <mruColors>
      <color rgb="FFFFDC6D"/>
      <color rgb="FFDBFAFD"/>
      <color rgb="FFFFFA00"/>
      <color rgb="FFFFFF0D"/>
      <color rgb="FFFFFF1D"/>
      <color rgb="FFFFFF3F"/>
      <color rgb="FFFFFF8F"/>
      <color rgb="FFFFFFC1"/>
      <color rgb="FFFCD3B2"/>
      <color rgb="FF05FF82"/>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4"/>
  <sheetViews>
    <sheetView topLeftCell="B1" workbookViewId="0">
      <selection activeCell="B3" sqref="B3:B4"/>
    </sheetView>
  </sheetViews>
  <sheetFormatPr defaultRowHeight="11.25"/>
  <cols>
    <col min="1" max="1" width="3" style="43" bestFit="1" customWidth="1"/>
    <col min="2" max="2" width="24.7109375" style="43" bestFit="1" customWidth="1"/>
    <col min="3" max="3" width="17.28515625" style="43" bestFit="1" customWidth="1"/>
    <col min="4" max="4" width="2.28515625" style="43" customWidth="1"/>
    <col min="5" max="5" width="5.7109375" style="461" customWidth="1"/>
    <col min="6" max="6" width="5.7109375" style="462" customWidth="1"/>
    <col min="7" max="7" width="5.7109375" style="43" customWidth="1"/>
    <col min="8" max="8" width="2.140625" style="43" customWidth="1"/>
    <col min="9" max="9" width="5.7109375" style="463" customWidth="1"/>
    <col min="10" max="10" width="7" style="464" bestFit="1" customWidth="1"/>
    <col min="11" max="11" width="7.42578125" style="463" bestFit="1" customWidth="1"/>
    <col min="12" max="12" width="5.5703125" style="463" customWidth="1"/>
    <col min="13" max="13" width="7.42578125" style="43" bestFit="1" customWidth="1"/>
    <col min="14" max="14" width="6.28515625" style="43" bestFit="1" customWidth="1"/>
    <col min="15" max="15" width="23.140625" style="43" bestFit="1" customWidth="1"/>
    <col min="16" max="16" width="15.28515625" style="43" bestFit="1" customWidth="1"/>
    <col min="17" max="17" width="7.140625" style="43" bestFit="1" customWidth="1"/>
    <col min="18" max="18" width="12.7109375" style="43" bestFit="1" customWidth="1"/>
    <col min="19" max="19" width="7.85546875" style="43" bestFit="1" customWidth="1"/>
    <col min="20" max="16384" width="9.140625" style="43"/>
  </cols>
  <sheetData>
    <row r="1" spans="1:19" s="42" customFormat="1" ht="34.5" customHeight="1">
      <c r="A1" s="703" t="s">
        <v>119</v>
      </c>
      <c r="B1" s="704"/>
      <c r="C1" s="704"/>
      <c r="D1" s="704"/>
      <c r="E1" s="704"/>
      <c r="F1" s="704"/>
      <c r="G1" s="704"/>
      <c r="H1" s="704"/>
      <c r="I1" s="704"/>
      <c r="J1" s="704"/>
      <c r="K1" s="704"/>
      <c r="L1" s="704"/>
      <c r="M1" s="704"/>
      <c r="N1" s="705"/>
    </row>
    <row r="2" spans="1:19" s="42" customFormat="1" ht="12" thickBot="1">
      <c r="A2" s="706" t="s">
        <v>120</v>
      </c>
      <c r="B2" s="707"/>
      <c r="C2" s="707"/>
      <c r="D2" s="707"/>
      <c r="E2" s="707"/>
      <c r="F2" s="707"/>
      <c r="G2" s="707"/>
      <c r="H2" s="707"/>
      <c r="I2" s="707"/>
      <c r="J2" s="707"/>
      <c r="K2" s="707"/>
      <c r="L2" s="707"/>
      <c r="M2" s="707"/>
      <c r="N2" s="708"/>
    </row>
    <row r="3" spans="1:19" ht="35.25" customHeight="1">
      <c r="A3" s="709" t="s">
        <v>58</v>
      </c>
      <c r="B3" s="711" t="s">
        <v>10</v>
      </c>
      <c r="C3" s="713" t="s">
        <v>16</v>
      </c>
      <c r="D3" s="715" t="s">
        <v>14</v>
      </c>
      <c r="E3" s="717" t="s">
        <v>121</v>
      </c>
      <c r="F3" s="717"/>
      <c r="G3" s="719" t="s">
        <v>55</v>
      </c>
      <c r="H3" s="721" t="s">
        <v>122</v>
      </c>
      <c r="I3" s="722"/>
      <c r="J3" s="725" t="s">
        <v>56</v>
      </c>
      <c r="K3" s="729" t="s">
        <v>123</v>
      </c>
      <c r="L3" s="729"/>
      <c r="M3" s="717" t="s">
        <v>90</v>
      </c>
      <c r="N3" s="731"/>
    </row>
    <row r="4" spans="1:19" ht="54.75" customHeight="1" thickBot="1">
      <c r="A4" s="710"/>
      <c r="B4" s="712"/>
      <c r="C4" s="714"/>
      <c r="D4" s="716"/>
      <c r="E4" s="718"/>
      <c r="F4" s="718"/>
      <c r="G4" s="720"/>
      <c r="H4" s="723"/>
      <c r="I4" s="724"/>
      <c r="J4" s="726"/>
      <c r="K4" s="730"/>
      <c r="L4" s="730"/>
      <c r="M4" s="44" t="s">
        <v>124</v>
      </c>
      <c r="N4" s="45" t="s">
        <v>125</v>
      </c>
    </row>
    <row r="5" spans="1:19" ht="35.1" customHeight="1">
      <c r="A5" s="46">
        <v>1</v>
      </c>
      <c r="B5" s="47" t="s">
        <v>126</v>
      </c>
      <c r="C5" s="48" t="s">
        <v>127</v>
      </c>
      <c r="D5" s="49" t="s">
        <v>9</v>
      </c>
      <c r="E5" s="50">
        <v>1.0833299999999999</v>
      </c>
      <c r="F5" s="51" t="s">
        <v>12</v>
      </c>
      <c r="G5" s="52">
        <v>0.93</v>
      </c>
      <c r="H5" s="53" t="s">
        <v>88</v>
      </c>
      <c r="I5" s="54">
        <f t="shared" ref="I5:I29" si="0">(E5*1000)/(8250*0.93)</f>
        <v>0.14119648093841641</v>
      </c>
      <c r="J5" s="55">
        <f t="shared" ref="J5:J43" si="1">+(I5/$I$5)*100</f>
        <v>100</v>
      </c>
      <c r="K5" s="56">
        <v>0.82333999999999996</v>
      </c>
      <c r="L5" s="57" t="s">
        <v>128</v>
      </c>
      <c r="M5" s="58">
        <f t="shared" ref="M5:M31" si="2">+(E5/K5)-1</f>
        <v>0.31577477105448537</v>
      </c>
      <c r="N5" s="59">
        <v>7</v>
      </c>
      <c r="O5" s="60" t="s">
        <v>129</v>
      </c>
      <c r="P5" s="61" t="s">
        <v>127</v>
      </c>
      <c r="Q5" s="62" t="s">
        <v>9</v>
      </c>
      <c r="R5" s="63">
        <v>0.82333999999999996</v>
      </c>
    </row>
    <row r="6" spans="1:19" ht="35.1" customHeight="1">
      <c r="A6" s="64">
        <v>2</v>
      </c>
      <c r="B6" s="65" t="s">
        <v>130</v>
      </c>
      <c r="C6" s="66" t="s">
        <v>131</v>
      </c>
      <c r="D6" s="67" t="s">
        <v>9</v>
      </c>
      <c r="E6" s="68">
        <v>1.2357039999999999</v>
      </c>
      <c r="F6" s="69" t="s">
        <v>12</v>
      </c>
      <c r="G6" s="70">
        <v>0.93</v>
      </c>
      <c r="H6" s="71" t="s">
        <v>118</v>
      </c>
      <c r="I6" s="72">
        <f>(E6*1000)/(8250*0.93)</f>
        <v>0.16105623981753014</v>
      </c>
      <c r="J6" s="73">
        <f>+(I6/$I$5)*100</f>
        <v>114.06533558564797</v>
      </c>
      <c r="K6" s="74">
        <v>0.91606299999999996</v>
      </c>
      <c r="L6" s="75" t="s">
        <v>128</v>
      </c>
      <c r="M6" s="76">
        <f>+(E6/K6)-1</f>
        <v>0.34892905837262278</v>
      </c>
      <c r="N6" s="77">
        <v>2</v>
      </c>
      <c r="O6" s="78" t="s">
        <v>132</v>
      </c>
      <c r="P6" s="61" t="s">
        <v>131</v>
      </c>
      <c r="Q6" s="62" t="s">
        <v>9</v>
      </c>
      <c r="R6" s="63">
        <v>0.91606299999999996</v>
      </c>
    </row>
    <row r="7" spans="1:19" ht="35.1" customHeight="1">
      <c r="A7" s="79">
        <v>3</v>
      </c>
      <c r="B7" s="80" t="s">
        <v>133</v>
      </c>
      <c r="C7" s="66" t="s">
        <v>134</v>
      </c>
      <c r="D7" s="67" t="s">
        <v>9</v>
      </c>
      <c r="E7" s="68">
        <v>1.204825</v>
      </c>
      <c r="F7" s="69" t="s">
        <v>12</v>
      </c>
      <c r="G7" s="70">
        <v>0.93</v>
      </c>
      <c r="H7" s="71" t="s">
        <v>106</v>
      </c>
      <c r="I7" s="72">
        <f>(E7*1000)/(8250*0.93)</f>
        <v>0.15703160638644509</v>
      </c>
      <c r="J7" s="73">
        <f>+(I7/$I$5)*100</f>
        <v>111.21495758448488</v>
      </c>
      <c r="K7" s="74">
        <v>0.955565</v>
      </c>
      <c r="L7" s="75" t="s">
        <v>128</v>
      </c>
      <c r="M7" s="76">
        <f>+(E7/K7)-1</f>
        <v>0.26085091019449225</v>
      </c>
      <c r="N7" s="77">
        <v>8</v>
      </c>
      <c r="O7" s="81" t="s">
        <v>135</v>
      </c>
      <c r="P7" s="82" t="s">
        <v>134</v>
      </c>
      <c r="Q7" s="83" t="s">
        <v>9</v>
      </c>
      <c r="R7" s="84">
        <v>0.955565</v>
      </c>
    </row>
    <row r="8" spans="1:19" ht="35.1" customHeight="1">
      <c r="A8" s="85">
        <v>4</v>
      </c>
      <c r="B8" s="86" t="s">
        <v>136</v>
      </c>
      <c r="C8" s="87" t="s">
        <v>131</v>
      </c>
      <c r="D8" s="88" t="s">
        <v>9</v>
      </c>
      <c r="E8" s="89">
        <v>1.157729</v>
      </c>
      <c r="F8" s="90" t="s">
        <v>12</v>
      </c>
      <c r="G8" s="91">
        <v>0.93</v>
      </c>
      <c r="H8" s="92" t="s">
        <v>117</v>
      </c>
      <c r="I8" s="93">
        <f t="shared" ref="I8" si="3">(E8*1000)/(8250*0.93)</f>
        <v>0.15089332029977193</v>
      </c>
      <c r="J8" s="94">
        <f t="shared" ref="J8" si="4">+(I8/$I$5)*100</f>
        <v>106.86762113114196</v>
      </c>
      <c r="K8" s="95">
        <v>0.97977700000000001</v>
      </c>
      <c r="L8" s="96" t="s">
        <v>128</v>
      </c>
      <c r="M8" s="97">
        <f t="shared" ref="M8" si="5">+(E8/K8)-1</f>
        <v>0.18162500242402091</v>
      </c>
      <c r="N8" s="98">
        <v>9</v>
      </c>
      <c r="O8" s="81" t="s">
        <v>135</v>
      </c>
      <c r="P8" s="82" t="s">
        <v>137</v>
      </c>
      <c r="Q8" s="83" t="s">
        <v>9</v>
      </c>
      <c r="R8" s="84">
        <v>0.95901899999999995</v>
      </c>
      <c r="S8" s="99">
        <v>1.127143</v>
      </c>
    </row>
    <row r="9" spans="1:19" ht="35.1" customHeight="1">
      <c r="A9" s="100">
        <v>5</v>
      </c>
      <c r="B9" s="101" t="s">
        <v>138</v>
      </c>
      <c r="C9" s="87" t="s">
        <v>134</v>
      </c>
      <c r="D9" s="88" t="s">
        <v>9</v>
      </c>
      <c r="E9" s="89">
        <v>1.2620370000000001</v>
      </c>
      <c r="F9" s="90" t="s">
        <v>12</v>
      </c>
      <c r="G9" s="91">
        <v>0.93</v>
      </c>
      <c r="H9" s="92" t="s">
        <v>101</v>
      </c>
      <c r="I9" s="93">
        <f>(E9*1000)/(8250*0.93)</f>
        <v>0.16448836754643206</v>
      </c>
      <c r="J9" s="94">
        <f>+(I9/$I$5)*100</f>
        <v>116.49608152640469</v>
      </c>
      <c r="K9" s="95">
        <v>1.0027729999999999</v>
      </c>
      <c r="L9" s="96" t="s">
        <v>128</v>
      </c>
      <c r="M9" s="97">
        <f>+(E9/K9)-1</f>
        <v>0.2585470490330315</v>
      </c>
      <c r="N9" s="98">
        <v>9</v>
      </c>
      <c r="O9" s="102" t="s">
        <v>139</v>
      </c>
      <c r="P9" s="103" t="s">
        <v>131</v>
      </c>
      <c r="Q9" s="104" t="s">
        <v>9</v>
      </c>
      <c r="R9" s="105">
        <v>0.97977700000000001</v>
      </c>
    </row>
    <row r="10" spans="1:19" ht="35.1" customHeight="1">
      <c r="A10" s="100">
        <v>6</v>
      </c>
      <c r="B10" s="101" t="s">
        <v>140</v>
      </c>
      <c r="C10" s="87" t="s">
        <v>141</v>
      </c>
      <c r="D10" s="88" t="s">
        <v>9</v>
      </c>
      <c r="E10" s="89">
        <v>1.334686</v>
      </c>
      <c r="F10" s="90" t="s">
        <v>12</v>
      </c>
      <c r="G10" s="91">
        <v>0.93</v>
      </c>
      <c r="H10" s="92" t="s">
        <v>97</v>
      </c>
      <c r="I10" s="93">
        <f>(E10*1000)/(8250*0.93)</f>
        <v>0.17395711958292606</v>
      </c>
      <c r="J10" s="94">
        <f>+(I10/$I$5)*100</f>
        <v>123.20216369896526</v>
      </c>
      <c r="K10" s="95">
        <v>1.0563479248000001</v>
      </c>
      <c r="L10" s="96" t="s">
        <v>128</v>
      </c>
      <c r="M10" s="97">
        <f>+(E10/K10)-1</f>
        <v>0.26349090925955876</v>
      </c>
      <c r="N10" s="98">
        <v>10</v>
      </c>
      <c r="O10" s="106" t="s">
        <v>142</v>
      </c>
      <c r="P10" s="103" t="s">
        <v>127</v>
      </c>
      <c r="Q10" s="104" t="s">
        <v>9</v>
      </c>
      <c r="R10" s="105">
        <v>0.99546199999999996</v>
      </c>
    </row>
    <row r="11" spans="1:19" ht="35.1" customHeight="1">
      <c r="A11" s="107">
        <v>7</v>
      </c>
      <c r="B11" s="108" t="s">
        <v>140</v>
      </c>
      <c r="C11" s="109" t="s">
        <v>143</v>
      </c>
      <c r="D11" s="110" t="s">
        <v>9</v>
      </c>
      <c r="E11" s="111">
        <v>1.4006479999999999</v>
      </c>
      <c r="F11" s="112" t="s">
        <v>12</v>
      </c>
      <c r="G11" s="113">
        <v>0.93</v>
      </c>
      <c r="H11" s="114" t="s">
        <v>94</v>
      </c>
      <c r="I11" s="115">
        <f>(E11*1000)/(8250*0.93)</f>
        <v>0.18255431736722058</v>
      </c>
      <c r="J11" s="116">
        <f>+(I11/$I$5)*100</f>
        <v>129.29098243379212</v>
      </c>
      <c r="K11" s="117">
        <v>1.1161080000000001</v>
      </c>
      <c r="L11" s="118" t="s">
        <v>128</v>
      </c>
      <c r="M11" s="119">
        <f>+(E11/K11)-1</f>
        <v>0.25493948614291795</v>
      </c>
      <c r="N11" s="120">
        <v>11</v>
      </c>
      <c r="O11" s="121" t="s">
        <v>144</v>
      </c>
      <c r="P11" s="122" t="s">
        <v>127</v>
      </c>
      <c r="Q11" s="123" t="s">
        <v>9</v>
      </c>
      <c r="R11" s="124">
        <v>1.000464</v>
      </c>
    </row>
    <row r="12" spans="1:19" ht="35.1" customHeight="1">
      <c r="A12" s="125">
        <v>8</v>
      </c>
      <c r="B12" s="126" t="s">
        <v>145</v>
      </c>
      <c r="C12" s="109" t="s">
        <v>127</v>
      </c>
      <c r="D12" s="110" t="s">
        <v>9</v>
      </c>
      <c r="E12" s="111">
        <v>1.56525</v>
      </c>
      <c r="F12" s="112" t="s">
        <v>12</v>
      </c>
      <c r="G12" s="113">
        <v>0.93</v>
      </c>
      <c r="H12" s="127" t="s">
        <v>98</v>
      </c>
      <c r="I12" s="115">
        <f>(E12*1000)/(8250*0.93)</f>
        <v>0.2040078201368524</v>
      </c>
      <c r="J12" s="116">
        <f>+(I12/$I$5)*100</f>
        <v>144.48505995403065</v>
      </c>
      <c r="K12" s="117">
        <v>0.99546199999999996</v>
      </c>
      <c r="L12" s="118" t="s">
        <v>128</v>
      </c>
      <c r="M12" s="119">
        <f>+(E12/K12)-1</f>
        <v>0.5723854853324386</v>
      </c>
      <c r="N12" s="120">
        <v>30</v>
      </c>
      <c r="O12" s="128" t="s">
        <v>146</v>
      </c>
      <c r="P12" s="129" t="s">
        <v>134</v>
      </c>
      <c r="Q12" s="130" t="s">
        <v>9</v>
      </c>
      <c r="R12" s="124">
        <v>1.0027729999999999</v>
      </c>
    </row>
    <row r="13" spans="1:19" ht="35.1" customHeight="1">
      <c r="A13" s="107">
        <v>9</v>
      </c>
      <c r="B13" s="126" t="s">
        <v>147</v>
      </c>
      <c r="C13" s="109" t="s">
        <v>127</v>
      </c>
      <c r="D13" s="110" t="s">
        <v>9</v>
      </c>
      <c r="E13" s="111">
        <v>1.573</v>
      </c>
      <c r="F13" s="112" t="s">
        <v>12</v>
      </c>
      <c r="G13" s="113">
        <v>0.93</v>
      </c>
      <c r="H13" s="114" t="s">
        <v>148</v>
      </c>
      <c r="I13" s="115">
        <f t="shared" ref="I13" si="6">(E13*1000)/(8250*0.93)</f>
        <v>0.20501792114695341</v>
      </c>
      <c r="J13" s="116">
        <f t="shared" ref="J13:J15" si="7">+(I13/$I$5)*100</f>
        <v>145.20044677060545</v>
      </c>
      <c r="K13" s="117">
        <v>1.000464</v>
      </c>
      <c r="L13" s="118" t="s">
        <v>128</v>
      </c>
      <c r="M13" s="119">
        <f t="shared" ref="M13" si="8">+(E13/K13)-1</f>
        <v>0.5722704665035423</v>
      </c>
      <c r="N13" s="120">
        <v>30</v>
      </c>
      <c r="O13" s="131" t="s">
        <v>146</v>
      </c>
      <c r="P13" s="132" t="s">
        <v>137</v>
      </c>
      <c r="Q13" s="133" t="s">
        <v>9</v>
      </c>
      <c r="R13" s="134">
        <v>1.0262279999999999</v>
      </c>
      <c r="S13" s="135">
        <v>1.1943520000000001</v>
      </c>
    </row>
    <row r="14" spans="1:19" ht="35.1" customHeight="1">
      <c r="A14" s="136">
        <v>10</v>
      </c>
      <c r="B14" s="137" t="s">
        <v>149</v>
      </c>
      <c r="C14" s="138" t="s">
        <v>134</v>
      </c>
      <c r="D14" s="139" t="s">
        <v>9</v>
      </c>
      <c r="E14" s="140">
        <v>1.577307</v>
      </c>
      <c r="F14" s="141" t="s">
        <v>12</v>
      </c>
      <c r="G14" s="142">
        <v>0.93</v>
      </c>
      <c r="H14" s="143" t="s">
        <v>102</v>
      </c>
      <c r="I14" s="144">
        <f>(E14*1000)/(8250*0.93)</f>
        <v>0.20557927663734116</v>
      </c>
      <c r="J14" s="145">
        <f t="shared" si="7"/>
        <v>145.59801722466838</v>
      </c>
      <c r="K14" s="146">
        <v>1.0270170000000001</v>
      </c>
      <c r="L14" s="147" t="s">
        <v>128</v>
      </c>
      <c r="M14" s="148">
        <f>+(E14/K14)-1</f>
        <v>0.53581391544638501</v>
      </c>
      <c r="N14" s="149">
        <v>28</v>
      </c>
      <c r="O14" s="131" t="s">
        <v>150</v>
      </c>
      <c r="P14" s="132" t="s">
        <v>134</v>
      </c>
      <c r="Q14" s="133" t="s">
        <v>9</v>
      </c>
      <c r="R14" s="134">
        <v>1.0270170000000001</v>
      </c>
    </row>
    <row r="15" spans="1:19" ht="35.1" customHeight="1">
      <c r="A15" s="150">
        <v>11</v>
      </c>
      <c r="B15" s="151" t="s">
        <v>151</v>
      </c>
      <c r="C15" s="138" t="s">
        <v>131</v>
      </c>
      <c r="D15" s="139" t="s">
        <v>9</v>
      </c>
      <c r="E15" s="140">
        <v>1.579601</v>
      </c>
      <c r="F15" s="141" t="s">
        <v>12</v>
      </c>
      <c r="G15" s="142">
        <v>0.93</v>
      </c>
      <c r="H15" s="143" t="s">
        <v>116</v>
      </c>
      <c r="I15" s="144">
        <f>(E15*1000)/(8250*0.93)</f>
        <v>0.20587826653633107</v>
      </c>
      <c r="J15" s="145">
        <f t="shared" si="7"/>
        <v>145.80977172237453</v>
      </c>
      <c r="K15" s="146">
        <v>1.028807</v>
      </c>
      <c r="L15" s="147" t="s">
        <v>128</v>
      </c>
      <c r="M15" s="148">
        <f>+(E15/K15)-1</f>
        <v>0.53537155170989315</v>
      </c>
      <c r="N15" s="149">
        <v>28</v>
      </c>
      <c r="O15" s="152" t="s">
        <v>152</v>
      </c>
      <c r="P15" s="132" t="s">
        <v>153</v>
      </c>
      <c r="Q15" s="133" t="s">
        <v>9</v>
      </c>
      <c r="R15" s="134">
        <v>1.028807</v>
      </c>
    </row>
    <row r="16" spans="1:19" ht="35.1" customHeight="1">
      <c r="A16" s="136">
        <v>12</v>
      </c>
      <c r="B16" s="137" t="s">
        <v>149</v>
      </c>
      <c r="C16" s="138" t="s">
        <v>137</v>
      </c>
      <c r="D16" s="139" t="s">
        <v>9</v>
      </c>
      <c r="E16" s="140">
        <v>1.5819350000000001</v>
      </c>
      <c r="F16" s="141" t="s">
        <v>12</v>
      </c>
      <c r="G16" s="142">
        <v>0.93</v>
      </c>
      <c r="H16" s="143" t="s">
        <v>107</v>
      </c>
      <c r="I16" s="144">
        <f>(E16*1000)/(8250*0.93)</f>
        <v>0.20618246985988925</v>
      </c>
      <c r="J16" s="145">
        <f>+(I16/$I$5)*100</f>
        <v>146.02521853913399</v>
      </c>
      <c r="K16" s="146">
        <v>1.0316080000000001</v>
      </c>
      <c r="L16" s="147" t="s">
        <v>128</v>
      </c>
      <c r="M16" s="148">
        <f>+(E16/K16)-1</f>
        <v>0.53346523097920917</v>
      </c>
      <c r="N16" s="149">
        <v>27</v>
      </c>
      <c r="O16" s="131" t="s">
        <v>150</v>
      </c>
      <c r="P16" s="132" t="s">
        <v>137</v>
      </c>
      <c r="Q16" s="133" t="s">
        <v>9</v>
      </c>
      <c r="R16" s="134">
        <v>1.0316080000000001</v>
      </c>
      <c r="S16" s="135">
        <v>1.0316080000000001</v>
      </c>
    </row>
    <row r="17" spans="1:19" ht="35.1" customHeight="1">
      <c r="A17" s="153">
        <v>13</v>
      </c>
      <c r="B17" s="154" t="s">
        <v>154</v>
      </c>
      <c r="C17" s="155" t="s">
        <v>155</v>
      </c>
      <c r="D17" s="156" t="s">
        <v>46</v>
      </c>
      <c r="E17" s="157">
        <v>0.60299999999999998</v>
      </c>
      <c r="F17" s="158" t="s">
        <v>11</v>
      </c>
      <c r="G17" s="159">
        <v>0.65</v>
      </c>
      <c r="H17" s="160" t="s">
        <v>87</v>
      </c>
      <c r="I17" s="161">
        <f>(E17*1000)/(4724*0.65)</f>
        <v>0.19637855793655964</v>
      </c>
      <c r="J17" s="162">
        <f>+(I17/$I$5)*100</f>
        <v>139.08176509173143</v>
      </c>
      <c r="K17" s="163">
        <v>0.47875000000000001</v>
      </c>
      <c r="L17" s="164" t="s">
        <v>11</v>
      </c>
      <c r="M17" s="165">
        <f>+(E17/K17)-1</f>
        <v>0.25953002610966047</v>
      </c>
      <c r="N17" s="166">
        <v>13</v>
      </c>
      <c r="O17" s="167" t="s">
        <v>156</v>
      </c>
      <c r="P17" s="168" t="s">
        <v>131</v>
      </c>
      <c r="Q17" s="169" t="s">
        <v>9</v>
      </c>
      <c r="R17" s="170">
        <v>1.033844</v>
      </c>
    </row>
    <row r="18" spans="1:19" ht="35.1" customHeight="1">
      <c r="A18" s="171">
        <v>14</v>
      </c>
      <c r="B18" s="172" t="s">
        <v>157</v>
      </c>
      <c r="C18" s="173" t="s">
        <v>131</v>
      </c>
      <c r="D18" s="174" t="s">
        <v>9</v>
      </c>
      <c r="E18" s="175">
        <v>1.585763</v>
      </c>
      <c r="F18" s="176" t="s">
        <v>12</v>
      </c>
      <c r="G18" s="177">
        <v>0.93</v>
      </c>
      <c r="H18" s="178" t="s">
        <v>115</v>
      </c>
      <c r="I18" s="179">
        <f t="shared" ref="I18:I25" si="9">(E18*1000)/(8250*0.93)</f>
        <v>0.20668139459107199</v>
      </c>
      <c r="J18" s="180">
        <f t="shared" ref="J18" si="10">+(I18/$I$5)*100</f>
        <v>146.37857347253376</v>
      </c>
      <c r="K18" s="181">
        <v>1.033844</v>
      </c>
      <c r="L18" s="182" t="s">
        <v>128</v>
      </c>
      <c r="M18" s="183">
        <f t="shared" ref="M18:M25" si="11">+(E18/K18)-1</f>
        <v>0.53385133540456797</v>
      </c>
      <c r="N18" s="184">
        <v>27</v>
      </c>
      <c r="O18" s="185" t="s">
        <v>158</v>
      </c>
      <c r="P18" s="168" t="s">
        <v>134</v>
      </c>
      <c r="Q18" s="169" t="s">
        <v>9</v>
      </c>
      <c r="R18" s="170">
        <v>1.039998</v>
      </c>
    </row>
    <row r="19" spans="1:19" ht="35.1" customHeight="1">
      <c r="A19" s="171">
        <v>15</v>
      </c>
      <c r="B19" s="186" t="s">
        <v>159</v>
      </c>
      <c r="C19" s="173" t="s">
        <v>134</v>
      </c>
      <c r="D19" s="174" t="s">
        <v>9</v>
      </c>
      <c r="E19" s="175">
        <v>1.593038</v>
      </c>
      <c r="F19" s="176" t="s">
        <v>12</v>
      </c>
      <c r="G19" s="177">
        <v>0.93</v>
      </c>
      <c r="H19" s="178" t="s">
        <v>103</v>
      </c>
      <c r="I19" s="179">
        <f t="shared" si="9"/>
        <v>0.2076295861844249</v>
      </c>
      <c r="J19" s="180">
        <f>+(I19/$I$5)*100</f>
        <v>147.05011400035076</v>
      </c>
      <c r="K19" s="181">
        <v>1.039998</v>
      </c>
      <c r="L19" s="182" t="s">
        <v>128</v>
      </c>
      <c r="M19" s="183">
        <f t="shared" si="11"/>
        <v>0.53177025340433337</v>
      </c>
      <c r="N19" s="184">
        <v>26</v>
      </c>
      <c r="O19" s="185" t="s">
        <v>160</v>
      </c>
      <c r="P19" s="168" t="s">
        <v>137</v>
      </c>
      <c r="Q19" s="169" t="s">
        <v>9</v>
      </c>
      <c r="R19" s="170">
        <v>1.0516350000000001</v>
      </c>
      <c r="S19" s="135">
        <v>1.0516350000000001</v>
      </c>
    </row>
    <row r="20" spans="1:19" ht="35.1" customHeight="1">
      <c r="A20" s="187">
        <v>17</v>
      </c>
      <c r="B20" s="188" t="s">
        <v>161</v>
      </c>
      <c r="C20" s="189" t="s">
        <v>137</v>
      </c>
      <c r="D20" s="190" t="s">
        <v>9</v>
      </c>
      <c r="E20" s="191">
        <v>1.6039969999999999</v>
      </c>
      <c r="F20" s="192" t="s">
        <v>12</v>
      </c>
      <c r="G20" s="193">
        <v>0.93</v>
      </c>
      <c r="H20" s="194" t="s">
        <v>108</v>
      </c>
      <c r="I20" s="195">
        <f t="shared" si="9"/>
        <v>0.2090579341805148</v>
      </c>
      <c r="J20" s="196">
        <f>+(I20/$I$5)*100</f>
        <v>148.06171711297574</v>
      </c>
      <c r="K20" s="197">
        <v>1.0516350000000001</v>
      </c>
      <c r="L20" s="198" t="s">
        <v>128</v>
      </c>
      <c r="M20" s="199">
        <f t="shared" si="11"/>
        <v>0.52524117207966614</v>
      </c>
      <c r="N20" s="200">
        <v>24</v>
      </c>
      <c r="O20" s="167" t="s">
        <v>162</v>
      </c>
      <c r="P20" s="168" t="s">
        <v>131</v>
      </c>
      <c r="Q20" s="169" t="s">
        <v>9</v>
      </c>
      <c r="R20" s="170">
        <v>1.054905</v>
      </c>
    </row>
    <row r="21" spans="1:19" ht="35.1" customHeight="1">
      <c r="A21" s="201">
        <v>16</v>
      </c>
      <c r="B21" s="202" t="s">
        <v>163</v>
      </c>
      <c r="C21" s="203" t="s">
        <v>131</v>
      </c>
      <c r="D21" s="204" t="s">
        <v>9</v>
      </c>
      <c r="E21" s="205">
        <v>1.61154</v>
      </c>
      <c r="F21" s="206" t="s">
        <v>12</v>
      </c>
      <c r="G21" s="207">
        <v>0.93</v>
      </c>
      <c r="H21" s="208" t="s">
        <v>114</v>
      </c>
      <c r="I21" s="209">
        <f t="shared" si="9"/>
        <v>0.21004105571847506</v>
      </c>
      <c r="J21" s="210">
        <f>+(I21/$I$5)*100</f>
        <v>148.75799617844979</v>
      </c>
      <c r="K21" s="211">
        <v>1.054905</v>
      </c>
      <c r="L21" s="212" t="s">
        <v>128</v>
      </c>
      <c r="M21" s="213">
        <f t="shared" si="11"/>
        <v>0.52766362847839376</v>
      </c>
      <c r="N21" s="214">
        <v>25</v>
      </c>
      <c r="O21" s="215" t="s">
        <v>164</v>
      </c>
      <c r="P21" s="216" t="s">
        <v>141</v>
      </c>
      <c r="Q21" s="217" t="s">
        <v>9</v>
      </c>
      <c r="R21" s="218">
        <v>1.0563479248000001</v>
      </c>
    </row>
    <row r="22" spans="1:19" ht="35.1" customHeight="1">
      <c r="A22" s="219">
        <v>18</v>
      </c>
      <c r="B22" s="220" t="s">
        <v>165</v>
      </c>
      <c r="C22" s="203" t="s">
        <v>143</v>
      </c>
      <c r="D22" s="204" t="s">
        <v>9</v>
      </c>
      <c r="E22" s="205">
        <v>1.6169800000000001</v>
      </c>
      <c r="F22" s="206" t="s">
        <v>12</v>
      </c>
      <c r="G22" s="207">
        <v>0.93</v>
      </c>
      <c r="H22" s="208" t="s">
        <v>95</v>
      </c>
      <c r="I22" s="209">
        <f t="shared" si="9"/>
        <v>0.21075008145975888</v>
      </c>
      <c r="J22" s="210">
        <f t="shared" ref="J22" si="12">+(I22/$I$5)*100</f>
        <v>149.26015156969714</v>
      </c>
      <c r="K22" s="211">
        <v>1.0596099999999999</v>
      </c>
      <c r="L22" s="212" t="s">
        <v>128</v>
      </c>
      <c r="M22" s="213">
        <f t="shared" si="11"/>
        <v>0.52601428827587515</v>
      </c>
      <c r="N22" s="214">
        <v>25</v>
      </c>
      <c r="O22" s="221" t="s">
        <v>166</v>
      </c>
      <c r="P22" s="222" t="s">
        <v>143</v>
      </c>
      <c r="Q22" s="223" t="s">
        <v>9</v>
      </c>
      <c r="R22" s="224">
        <v>1.0596099999999999</v>
      </c>
    </row>
    <row r="23" spans="1:19" ht="35.1" customHeight="1">
      <c r="A23" s="201">
        <v>19</v>
      </c>
      <c r="B23" s="225" t="s">
        <v>167</v>
      </c>
      <c r="C23" s="203" t="s">
        <v>134</v>
      </c>
      <c r="D23" s="204" t="s">
        <v>9</v>
      </c>
      <c r="E23" s="205">
        <v>1.6215660000000001</v>
      </c>
      <c r="F23" s="206" t="s">
        <v>12</v>
      </c>
      <c r="G23" s="207">
        <v>0.93</v>
      </c>
      <c r="H23" s="208" t="s">
        <v>104</v>
      </c>
      <c r="I23" s="209">
        <f t="shared" si="9"/>
        <v>0.21134780058651026</v>
      </c>
      <c r="J23" s="210">
        <f>+(I23/$I$5)*100</f>
        <v>149.68347594915676</v>
      </c>
      <c r="K23" s="211">
        <v>1.0635380000000001</v>
      </c>
      <c r="L23" s="212" t="s">
        <v>128</v>
      </c>
      <c r="M23" s="213">
        <f t="shared" si="11"/>
        <v>0.52469023203684295</v>
      </c>
      <c r="N23" s="214">
        <v>22</v>
      </c>
      <c r="O23" s="226" t="s">
        <v>168</v>
      </c>
      <c r="P23" s="222" t="s">
        <v>134</v>
      </c>
      <c r="Q23" s="223" t="s">
        <v>9</v>
      </c>
      <c r="R23" s="224">
        <v>1.0635380000000001</v>
      </c>
    </row>
    <row r="24" spans="1:19" ht="35.1" customHeight="1">
      <c r="A24" s="219">
        <v>20</v>
      </c>
      <c r="B24" s="220" t="s">
        <v>169</v>
      </c>
      <c r="C24" s="203" t="s">
        <v>141</v>
      </c>
      <c r="D24" s="204" t="s">
        <v>9</v>
      </c>
      <c r="E24" s="205">
        <v>1.6326210000000001</v>
      </c>
      <c r="F24" s="206" t="s">
        <v>12</v>
      </c>
      <c r="G24" s="207">
        <v>0.93</v>
      </c>
      <c r="H24" s="208" t="s">
        <v>99</v>
      </c>
      <c r="I24" s="209">
        <f t="shared" si="9"/>
        <v>0.21278866080156403</v>
      </c>
      <c r="J24" s="210">
        <f>+(I24/$I$5)*100</f>
        <v>150.70394062750964</v>
      </c>
      <c r="K24" s="211">
        <v>1.071147952</v>
      </c>
      <c r="L24" s="212" t="s">
        <v>128</v>
      </c>
      <c r="M24" s="213">
        <f t="shared" si="11"/>
        <v>0.52417879990494542</v>
      </c>
      <c r="N24" s="214">
        <v>23</v>
      </c>
      <c r="O24" s="221" t="s">
        <v>170</v>
      </c>
      <c r="P24" s="222" t="s">
        <v>141</v>
      </c>
      <c r="Q24" s="223" t="s">
        <v>9</v>
      </c>
      <c r="R24" s="224">
        <v>1.071147952</v>
      </c>
    </row>
    <row r="25" spans="1:19" ht="35.1" customHeight="1">
      <c r="A25" s="227">
        <v>21</v>
      </c>
      <c r="B25" s="228" t="s">
        <v>171</v>
      </c>
      <c r="C25" s="229" t="s">
        <v>131</v>
      </c>
      <c r="D25" s="230" t="s">
        <v>9</v>
      </c>
      <c r="E25" s="231">
        <v>1.6473660000000001</v>
      </c>
      <c r="F25" s="232" t="s">
        <v>12</v>
      </c>
      <c r="G25" s="233">
        <v>0.93</v>
      </c>
      <c r="H25" s="234" t="s">
        <v>113</v>
      </c>
      <c r="I25" s="235">
        <f t="shared" si="9"/>
        <v>0.2147104594330401</v>
      </c>
      <c r="J25" s="236">
        <f>+(I25/$I$5)*100</f>
        <v>152.06502173852846</v>
      </c>
      <c r="K25" s="237">
        <v>1.084179</v>
      </c>
      <c r="L25" s="238" t="s">
        <v>128</v>
      </c>
      <c r="M25" s="239">
        <f t="shared" si="11"/>
        <v>0.51945942505803933</v>
      </c>
      <c r="N25" s="240">
        <v>21</v>
      </c>
      <c r="O25" s="241" t="s">
        <v>172</v>
      </c>
      <c r="P25" s="242" t="s">
        <v>131</v>
      </c>
      <c r="Q25" s="243" t="s">
        <v>9</v>
      </c>
      <c r="R25" s="244">
        <v>1.084179</v>
      </c>
    </row>
    <row r="26" spans="1:19" ht="35.1" customHeight="1">
      <c r="A26" s="245">
        <v>22</v>
      </c>
      <c r="B26" s="246" t="s">
        <v>173</v>
      </c>
      <c r="C26" s="247" t="s">
        <v>137</v>
      </c>
      <c r="D26" s="248" t="s">
        <v>9</v>
      </c>
      <c r="E26" s="249">
        <v>1.6884490000000001</v>
      </c>
      <c r="F26" s="250" t="s">
        <v>12</v>
      </c>
      <c r="G26" s="251">
        <v>0.93</v>
      </c>
      <c r="H26" s="252" t="s">
        <v>110</v>
      </c>
      <c r="I26" s="253">
        <f t="shared" si="0"/>
        <v>0.22006503747148909</v>
      </c>
      <c r="J26" s="254">
        <f t="shared" ref="J26:J29" si="13">+(I26/$I$5)*100</f>
        <v>155.85731033018564</v>
      </c>
      <c r="K26" s="255">
        <v>1.0908659999999999</v>
      </c>
      <c r="L26" s="256" t="s">
        <v>128</v>
      </c>
      <c r="M26" s="257">
        <f t="shared" si="2"/>
        <v>0.54780605500583968</v>
      </c>
      <c r="N26" s="258">
        <v>20</v>
      </c>
      <c r="O26" s="259" t="s">
        <v>174</v>
      </c>
      <c r="P26" s="260" t="s">
        <v>137</v>
      </c>
      <c r="Q26" s="261" t="s">
        <v>9</v>
      </c>
      <c r="R26" s="262">
        <v>1.0908659999999999</v>
      </c>
      <c r="S26" s="135">
        <v>1.0908659999999999</v>
      </c>
    </row>
    <row r="27" spans="1:19" ht="35.1" customHeight="1">
      <c r="A27" s="263">
        <v>23</v>
      </c>
      <c r="B27" s="246" t="s">
        <v>175</v>
      </c>
      <c r="C27" s="247" t="s">
        <v>137</v>
      </c>
      <c r="D27" s="248" t="s">
        <v>9</v>
      </c>
      <c r="E27" s="249">
        <v>1.7273130000000001</v>
      </c>
      <c r="F27" s="250" t="s">
        <v>12</v>
      </c>
      <c r="G27" s="251">
        <v>0.93</v>
      </c>
      <c r="H27" s="252" t="s">
        <v>109</v>
      </c>
      <c r="I27" s="253">
        <f t="shared" si="0"/>
        <v>0.22513040078201371</v>
      </c>
      <c r="J27" s="254">
        <f t="shared" si="13"/>
        <v>159.44476752236164</v>
      </c>
      <c r="K27" s="255">
        <v>1.127143</v>
      </c>
      <c r="L27" s="256" t="s">
        <v>128</v>
      </c>
      <c r="M27" s="257">
        <f t="shared" si="2"/>
        <v>0.5324701479759002</v>
      </c>
      <c r="N27" s="258">
        <v>18</v>
      </c>
      <c r="O27" s="264" t="s">
        <v>164</v>
      </c>
      <c r="P27" s="265" t="s">
        <v>143</v>
      </c>
      <c r="Q27" s="266" t="s">
        <v>9</v>
      </c>
      <c r="R27" s="267">
        <v>1.1161080000000001</v>
      </c>
    </row>
    <row r="28" spans="1:19" ht="35.1" customHeight="1">
      <c r="A28" s="245">
        <v>24</v>
      </c>
      <c r="B28" s="246" t="s">
        <v>175</v>
      </c>
      <c r="C28" s="247" t="s">
        <v>134</v>
      </c>
      <c r="D28" s="248" t="s">
        <v>9</v>
      </c>
      <c r="E28" s="249">
        <v>1.6944619999999999</v>
      </c>
      <c r="F28" s="250" t="s">
        <v>12</v>
      </c>
      <c r="G28" s="251">
        <v>0.93</v>
      </c>
      <c r="H28" s="252" t="s">
        <v>105</v>
      </c>
      <c r="I28" s="253">
        <f t="shared" si="0"/>
        <v>0.22084874551971326</v>
      </c>
      <c r="J28" s="254">
        <f t="shared" si="13"/>
        <v>156.41235819187136</v>
      </c>
      <c r="K28" s="255">
        <v>1.1236889999999999</v>
      </c>
      <c r="L28" s="256" t="s">
        <v>128</v>
      </c>
      <c r="M28" s="257">
        <f t="shared" si="2"/>
        <v>0.50794570383798354</v>
      </c>
      <c r="N28" s="258">
        <v>19</v>
      </c>
      <c r="O28" s="264" t="s">
        <v>176</v>
      </c>
      <c r="P28" s="265" t="s">
        <v>134</v>
      </c>
      <c r="Q28" s="266" t="s">
        <v>9</v>
      </c>
      <c r="R28" s="267">
        <v>1.1236889999999999</v>
      </c>
    </row>
    <row r="29" spans="1:19" ht="35.1" customHeight="1">
      <c r="A29" s="263">
        <v>25</v>
      </c>
      <c r="B29" s="246" t="s">
        <v>133</v>
      </c>
      <c r="C29" s="247" t="s">
        <v>137</v>
      </c>
      <c r="D29" s="248" t="s">
        <v>9</v>
      </c>
      <c r="E29" s="249">
        <v>1.7273130000000001</v>
      </c>
      <c r="F29" s="250" t="s">
        <v>12</v>
      </c>
      <c r="G29" s="251">
        <v>0.93</v>
      </c>
      <c r="H29" s="252" t="s">
        <v>111</v>
      </c>
      <c r="I29" s="253">
        <f t="shared" si="0"/>
        <v>0.22513040078201371</v>
      </c>
      <c r="J29" s="254">
        <f t="shared" si="13"/>
        <v>159.44476752236164</v>
      </c>
      <c r="K29" s="255">
        <v>1.127143</v>
      </c>
      <c r="L29" s="256" t="s">
        <v>128</v>
      </c>
      <c r="M29" s="257">
        <f t="shared" si="2"/>
        <v>0.5324701479759002</v>
      </c>
      <c r="N29" s="258">
        <v>31</v>
      </c>
      <c r="O29" s="264" t="s">
        <v>176</v>
      </c>
      <c r="P29" s="265" t="s">
        <v>137</v>
      </c>
      <c r="Q29" s="266" t="s">
        <v>9</v>
      </c>
      <c r="R29" s="267">
        <v>1.127143</v>
      </c>
      <c r="S29" s="135">
        <v>1.127143</v>
      </c>
    </row>
    <row r="30" spans="1:19" ht="35.1" customHeight="1">
      <c r="A30" s="263">
        <v>26</v>
      </c>
      <c r="B30" s="246" t="s">
        <v>138</v>
      </c>
      <c r="C30" s="247" t="s">
        <v>137</v>
      </c>
      <c r="D30" s="248" t="s">
        <v>9</v>
      </c>
      <c r="E30" s="249">
        <v>1.802108</v>
      </c>
      <c r="F30" s="250" t="s">
        <v>12</v>
      </c>
      <c r="G30" s="251">
        <v>0.93</v>
      </c>
      <c r="H30" s="252" t="s">
        <v>112</v>
      </c>
      <c r="I30" s="253">
        <f>(E30*1000)/(8250*0.93)</f>
        <v>0.23487885304659498</v>
      </c>
      <c r="J30" s="254">
        <f>+(I30/$I$5)*100</f>
        <v>166.34894261213111</v>
      </c>
      <c r="K30" s="255">
        <v>1.1943520000000001</v>
      </c>
      <c r="L30" s="256" t="s">
        <v>128</v>
      </c>
      <c r="M30" s="257">
        <f t="shared" si="2"/>
        <v>0.50885836001446805</v>
      </c>
      <c r="N30" s="258">
        <v>29</v>
      </c>
      <c r="O30" s="268" t="s">
        <v>154</v>
      </c>
      <c r="P30" s="269" t="s">
        <v>155</v>
      </c>
      <c r="Q30" s="270" t="s">
        <v>46</v>
      </c>
      <c r="R30" s="271">
        <v>0.47875000000000001</v>
      </c>
    </row>
    <row r="31" spans="1:19" ht="35.1" customHeight="1">
      <c r="A31" s="263">
        <v>27</v>
      </c>
      <c r="B31" s="272" t="s">
        <v>177</v>
      </c>
      <c r="C31" s="247" t="s">
        <v>141</v>
      </c>
      <c r="D31" s="248" t="s">
        <v>9</v>
      </c>
      <c r="E31" s="249">
        <v>1.8243229999999999</v>
      </c>
      <c r="F31" s="250" t="s">
        <v>12</v>
      </c>
      <c r="G31" s="251">
        <v>0.93</v>
      </c>
      <c r="H31" s="252" t="s">
        <v>100</v>
      </c>
      <c r="I31" s="253">
        <f t="shared" ref="I31" si="14">(E31*1000)/(8250*0.93)</f>
        <v>0.23777425871619418</v>
      </c>
      <c r="J31" s="254">
        <f t="shared" ref="J31:J38" si="15">+(I31/$I$5)*100</f>
        <v>168.39956430635169</v>
      </c>
      <c r="K31" s="255">
        <v>1.2244719479999999</v>
      </c>
      <c r="L31" s="256" t="s">
        <v>128</v>
      </c>
      <c r="M31" s="257">
        <f t="shared" si="2"/>
        <v>0.4898854996063986</v>
      </c>
      <c r="N31" s="258">
        <v>17</v>
      </c>
      <c r="O31" s="273" t="s">
        <v>178</v>
      </c>
      <c r="P31" s="274" t="s">
        <v>141</v>
      </c>
      <c r="Q31" s="275" t="s">
        <v>9</v>
      </c>
      <c r="R31" s="276">
        <v>1.2244719479999999</v>
      </c>
    </row>
    <row r="32" spans="1:19" ht="35.1" customHeight="1">
      <c r="A32" s="263">
        <v>29</v>
      </c>
      <c r="B32" s="272" t="s">
        <v>179</v>
      </c>
      <c r="C32" s="247" t="s">
        <v>143</v>
      </c>
      <c r="D32" s="248" t="s">
        <v>9</v>
      </c>
      <c r="E32" s="249">
        <v>1.890285</v>
      </c>
      <c r="F32" s="250" t="s">
        <v>12</v>
      </c>
      <c r="G32" s="251">
        <v>0.93</v>
      </c>
      <c r="H32" s="252" t="s">
        <v>96</v>
      </c>
      <c r="I32" s="253">
        <f>(E32*1000)/(8250*0.93)</f>
        <v>0.24637145650048878</v>
      </c>
      <c r="J32" s="254">
        <f t="shared" si="15"/>
        <v>174.48838304117862</v>
      </c>
      <c r="K32" s="255">
        <v>1.284232</v>
      </c>
      <c r="L32" s="256" t="s">
        <v>128</v>
      </c>
      <c r="M32" s="257">
        <f>+(E32/K32)-1</f>
        <v>0.47191862529511797</v>
      </c>
      <c r="N32" s="258">
        <v>14</v>
      </c>
      <c r="O32" s="277" t="s">
        <v>180</v>
      </c>
      <c r="P32" s="278" t="s">
        <v>143</v>
      </c>
      <c r="Q32" s="279" t="s">
        <v>9</v>
      </c>
      <c r="R32" s="280">
        <v>1.284232</v>
      </c>
    </row>
    <row r="33" spans="1:18" ht="35.1" customHeight="1">
      <c r="A33" s="281">
        <v>28</v>
      </c>
      <c r="B33" s="282" t="s">
        <v>181</v>
      </c>
      <c r="C33" s="283" t="s">
        <v>182</v>
      </c>
      <c r="D33" s="284" t="s">
        <v>45</v>
      </c>
      <c r="E33" s="285">
        <v>0.72899999999999998</v>
      </c>
      <c r="F33" s="286" t="s">
        <v>11</v>
      </c>
      <c r="G33" s="287">
        <v>0.65</v>
      </c>
      <c r="H33" s="288" t="s">
        <v>85</v>
      </c>
      <c r="I33" s="289">
        <f>(E33*1000)/(4932*0.65)</f>
        <v>0.22740033688938796</v>
      </c>
      <c r="J33" s="290">
        <f t="shared" si="15"/>
        <v>161.05241106438751</v>
      </c>
      <c r="K33" s="291">
        <v>0.68</v>
      </c>
      <c r="L33" s="292" t="s">
        <v>11</v>
      </c>
      <c r="M33" s="293">
        <f t="shared" ref="M33:M38" si="16">+(E33/K33)-1</f>
        <v>7.2058823529411731E-2</v>
      </c>
      <c r="N33" s="294">
        <v>5</v>
      </c>
      <c r="O33" s="295" t="s">
        <v>181</v>
      </c>
      <c r="P33" s="296" t="s">
        <v>182</v>
      </c>
      <c r="Q33" s="297" t="s">
        <v>45</v>
      </c>
      <c r="R33" s="298">
        <v>0.68</v>
      </c>
    </row>
    <row r="34" spans="1:18" ht="35.1" customHeight="1">
      <c r="A34" s="299">
        <v>30</v>
      </c>
      <c r="B34" s="300" t="s">
        <v>183</v>
      </c>
      <c r="C34" s="301" t="s">
        <v>184</v>
      </c>
      <c r="D34" s="302" t="s">
        <v>3</v>
      </c>
      <c r="E34" s="303">
        <v>1.3050847459999999</v>
      </c>
      <c r="F34" s="304" t="s">
        <v>11</v>
      </c>
      <c r="G34" s="305">
        <v>0.65</v>
      </c>
      <c r="H34" s="306" t="s">
        <v>57</v>
      </c>
      <c r="I34" s="307">
        <f>(E34*1000)/(7000*0.65)</f>
        <v>0.28683181230769228</v>
      </c>
      <c r="J34" s="308">
        <f t="shared" si="15"/>
        <v>203.14374012819445</v>
      </c>
      <c r="K34" s="303">
        <v>1.0932200000000001</v>
      </c>
      <c r="L34" s="309" t="s">
        <v>11</v>
      </c>
      <c r="M34" s="310">
        <f t="shared" si="16"/>
        <v>0.19379881999963389</v>
      </c>
      <c r="N34" s="311">
        <v>12</v>
      </c>
      <c r="O34" s="312" t="s">
        <v>183</v>
      </c>
      <c r="P34" s="313" t="s">
        <v>184</v>
      </c>
      <c r="Q34" s="314" t="s">
        <v>3</v>
      </c>
      <c r="R34" s="315">
        <v>1.0932200000000001</v>
      </c>
    </row>
    <row r="35" spans="1:18" ht="35.1" customHeight="1">
      <c r="A35" s="245">
        <v>31</v>
      </c>
      <c r="B35" s="316" t="s">
        <v>185</v>
      </c>
      <c r="C35" s="317" t="s">
        <v>186</v>
      </c>
      <c r="D35" s="318" t="s">
        <v>187</v>
      </c>
      <c r="E35" s="319">
        <v>2.7223139999999999</v>
      </c>
      <c r="F35" s="320" t="s">
        <v>188</v>
      </c>
      <c r="G35" s="321">
        <v>0.93</v>
      </c>
      <c r="H35" s="322" t="s">
        <v>92</v>
      </c>
      <c r="I35" s="323">
        <f>(E35*1000)/(8250*0.93)</f>
        <v>0.35481446725317689</v>
      </c>
      <c r="J35" s="324">
        <f t="shared" si="15"/>
        <v>251.29129628091161</v>
      </c>
      <c r="K35" s="319">
        <v>2.0804819999999999</v>
      </c>
      <c r="L35" s="325" t="s">
        <v>128</v>
      </c>
      <c r="M35" s="326">
        <f t="shared" si="16"/>
        <v>0.3085015876128705</v>
      </c>
      <c r="N35" s="327">
        <v>16</v>
      </c>
      <c r="O35" s="328" t="s">
        <v>185</v>
      </c>
      <c r="P35" s="329" t="s">
        <v>186</v>
      </c>
      <c r="Q35" s="330" t="s">
        <v>187</v>
      </c>
      <c r="R35" s="331">
        <v>2.0804819999999999</v>
      </c>
    </row>
    <row r="36" spans="1:18" ht="35.1" customHeight="1">
      <c r="A36" s="299">
        <v>32</v>
      </c>
      <c r="B36" s="332" t="s">
        <v>189</v>
      </c>
      <c r="C36" s="333" t="s">
        <v>186</v>
      </c>
      <c r="D36" s="334" t="s">
        <v>187</v>
      </c>
      <c r="E36" s="335">
        <v>2.8344990000000001</v>
      </c>
      <c r="F36" s="336" t="s">
        <v>188</v>
      </c>
      <c r="G36" s="337">
        <v>0.93</v>
      </c>
      <c r="H36" s="338" t="s">
        <v>93</v>
      </c>
      <c r="I36" s="339">
        <f>(E36*1000)/(8250*0.93)</f>
        <v>0.36943616813294233</v>
      </c>
      <c r="J36" s="340">
        <f t="shared" si="15"/>
        <v>261.64686660574341</v>
      </c>
      <c r="K36" s="335">
        <v>2.1702089999999998</v>
      </c>
      <c r="L36" s="341" t="s">
        <v>128</v>
      </c>
      <c r="M36" s="342">
        <f t="shared" si="16"/>
        <v>0.30609494292945993</v>
      </c>
      <c r="N36" s="343">
        <v>15</v>
      </c>
      <c r="O36" s="344" t="s">
        <v>189</v>
      </c>
      <c r="P36" s="345" t="s">
        <v>186</v>
      </c>
      <c r="Q36" s="346" t="s">
        <v>187</v>
      </c>
      <c r="R36" s="347">
        <v>2.1702089999999998</v>
      </c>
    </row>
    <row r="37" spans="1:18" ht="35.1" customHeight="1">
      <c r="A37" s="281">
        <v>33</v>
      </c>
      <c r="B37" s="348" t="s">
        <v>190</v>
      </c>
      <c r="C37" s="349" t="s">
        <v>191</v>
      </c>
      <c r="D37" s="350" t="s">
        <v>4</v>
      </c>
      <c r="E37" s="351">
        <v>2.6016949149999999</v>
      </c>
      <c r="F37" s="352" t="s">
        <v>11</v>
      </c>
      <c r="G37" s="353">
        <v>0.8</v>
      </c>
      <c r="H37" s="354" t="s">
        <v>91</v>
      </c>
      <c r="I37" s="355">
        <f>(E37*1000)/(9562*0.8)</f>
        <v>0.34010862201945197</v>
      </c>
      <c r="J37" s="356">
        <f t="shared" si="15"/>
        <v>240.87613215218312</v>
      </c>
      <c r="K37" s="351">
        <v>2.9152542370000001</v>
      </c>
      <c r="L37" s="357" t="s">
        <v>11</v>
      </c>
      <c r="M37" s="358">
        <f t="shared" si="16"/>
        <v>-0.1075581395338866</v>
      </c>
      <c r="N37" s="359">
        <v>1</v>
      </c>
      <c r="O37" s="360" t="s">
        <v>190</v>
      </c>
      <c r="P37" s="361" t="s">
        <v>191</v>
      </c>
      <c r="Q37" s="350" t="s">
        <v>4</v>
      </c>
      <c r="R37" s="362">
        <v>2.9152542370000001</v>
      </c>
    </row>
    <row r="38" spans="1:18" ht="35.1" customHeight="1">
      <c r="A38" s="245">
        <v>34</v>
      </c>
      <c r="B38" s="363" t="s">
        <v>192</v>
      </c>
      <c r="C38" s="364" t="s">
        <v>193</v>
      </c>
      <c r="D38" s="365" t="s">
        <v>6</v>
      </c>
      <c r="E38" s="366">
        <v>5.9105090000000002</v>
      </c>
      <c r="F38" s="367" t="s">
        <v>11</v>
      </c>
      <c r="G38" s="368">
        <v>0.92</v>
      </c>
      <c r="H38" s="369" t="s">
        <v>194</v>
      </c>
      <c r="I38" s="370">
        <f>(E38*1000)/(11000*0.92)</f>
        <v>0.58404239130434787</v>
      </c>
      <c r="J38" s="371">
        <f t="shared" si="15"/>
        <v>413.63806478936328</v>
      </c>
      <c r="K38" s="372">
        <v>5.6295270000000004</v>
      </c>
      <c r="L38" s="373" t="s">
        <v>11</v>
      </c>
      <c r="M38" s="374">
        <f t="shared" si="16"/>
        <v>4.9912186228079136E-2</v>
      </c>
      <c r="N38" s="375">
        <v>2</v>
      </c>
      <c r="O38" s="376" t="s">
        <v>195</v>
      </c>
      <c r="P38" s="377" t="s">
        <v>196</v>
      </c>
      <c r="Q38" s="378" t="s">
        <v>5</v>
      </c>
      <c r="R38" s="379">
        <v>0.39475199999999999</v>
      </c>
    </row>
    <row r="39" spans="1:18" ht="35.1" customHeight="1">
      <c r="A39" s="299">
        <v>35</v>
      </c>
      <c r="B39" s="380" t="s">
        <v>197</v>
      </c>
      <c r="C39" s="381" t="s">
        <v>198</v>
      </c>
      <c r="D39" s="382" t="s">
        <v>6</v>
      </c>
      <c r="E39" s="383">
        <v>6.5015599999999996</v>
      </c>
      <c r="F39" s="384" t="s">
        <v>11</v>
      </c>
      <c r="G39" s="385">
        <v>0.92</v>
      </c>
      <c r="H39" s="386" t="s">
        <v>199</v>
      </c>
      <c r="I39" s="387">
        <f>(E39*1000)/(11000*0.92)</f>
        <v>0.64244664031620546</v>
      </c>
      <c r="J39" s="388">
        <f>+(I39/$I$5)*100</f>
        <v>455.00187826664887</v>
      </c>
      <c r="K39" s="389">
        <v>6.1924789999999996</v>
      </c>
      <c r="L39" s="390" t="s">
        <v>11</v>
      </c>
      <c r="M39" s="391">
        <f>+(E39/K39)-1</f>
        <v>4.9912321059142783E-2</v>
      </c>
      <c r="N39" s="392">
        <v>2</v>
      </c>
      <c r="O39" s="393" t="s">
        <v>192</v>
      </c>
      <c r="P39" s="394" t="s">
        <v>193</v>
      </c>
      <c r="Q39" s="395" t="s">
        <v>6</v>
      </c>
      <c r="R39" s="396">
        <v>5.6295270000000004</v>
      </c>
    </row>
    <row r="40" spans="1:18" ht="35.1" customHeight="1">
      <c r="A40" s="245">
        <v>36</v>
      </c>
      <c r="B40" s="397" t="s">
        <v>200</v>
      </c>
      <c r="C40" s="398" t="s">
        <v>201</v>
      </c>
      <c r="D40" s="399" t="s">
        <v>7</v>
      </c>
      <c r="E40" s="400">
        <v>6.7237580000000001</v>
      </c>
      <c r="F40" s="401" t="s">
        <v>11</v>
      </c>
      <c r="G40" s="402">
        <v>0.92</v>
      </c>
      <c r="H40" s="403" t="s">
        <v>202</v>
      </c>
      <c r="I40" s="404">
        <f>(E40*1000)/(11100*0.92)</f>
        <v>0.65841735213474339</v>
      </c>
      <c r="J40" s="405">
        <f>+(I40/$I$5)*100</f>
        <v>466.31286258608355</v>
      </c>
      <c r="K40" s="406">
        <v>6.396344</v>
      </c>
      <c r="L40" s="407" t="s">
        <v>11</v>
      </c>
      <c r="M40" s="408">
        <f>+(E40/K40)-1</f>
        <v>5.1187678461320996E-2</v>
      </c>
      <c r="N40" s="409">
        <v>3</v>
      </c>
      <c r="O40" s="410" t="s">
        <v>197</v>
      </c>
      <c r="P40" s="411" t="s">
        <v>198</v>
      </c>
      <c r="Q40" s="412" t="s">
        <v>6</v>
      </c>
      <c r="R40" s="413">
        <v>6.1924789999999996</v>
      </c>
    </row>
    <row r="41" spans="1:18" s="428" customFormat="1" ht="35.1" customHeight="1">
      <c r="A41" s="281">
        <v>37</v>
      </c>
      <c r="B41" s="414" t="s">
        <v>195</v>
      </c>
      <c r="C41" s="415" t="s">
        <v>196</v>
      </c>
      <c r="D41" s="378" t="s">
        <v>5</v>
      </c>
      <c r="E41" s="416">
        <v>0.59071549000000001</v>
      </c>
      <c r="F41" s="417" t="s">
        <v>13</v>
      </c>
      <c r="G41" s="418">
        <v>0.99</v>
      </c>
      <c r="H41" s="419" t="s">
        <v>203</v>
      </c>
      <c r="I41" s="420">
        <f>(E41*1000)/(860*0.99)</f>
        <v>0.6938166431759456</v>
      </c>
      <c r="J41" s="421">
        <f>+(I41/$I$5)*100</f>
        <v>491.38380685178504</v>
      </c>
      <c r="K41" s="416">
        <v>0.39475199999999999</v>
      </c>
      <c r="L41" s="422" t="s">
        <v>13</v>
      </c>
      <c r="M41" s="423">
        <f t="shared" ref="M41" si="17">+(E41/K41)-1</f>
        <v>0.49642177873702997</v>
      </c>
      <c r="N41" s="424">
        <v>32</v>
      </c>
      <c r="O41" s="425" t="s">
        <v>200</v>
      </c>
      <c r="P41" s="426" t="s">
        <v>201</v>
      </c>
      <c r="Q41" s="399" t="s">
        <v>7</v>
      </c>
      <c r="R41" s="427">
        <v>6.396344</v>
      </c>
    </row>
    <row r="42" spans="1:18" ht="35.1" customHeight="1">
      <c r="A42" s="281">
        <v>38</v>
      </c>
      <c r="B42" s="429" t="s">
        <v>204</v>
      </c>
      <c r="C42" s="430" t="s">
        <v>191</v>
      </c>
      <c r="D42" s="431" t="s">
        <v>8</v>
      </c>
      <c r="E42" s="432">
        <v>6.3383813059999996</v>
      </c>
      <c r="F42" s="433" t="s">
        <v>11</v>
      </c>
      <c r="G42" s="434">
        <v>0.84</v>
      </c>
      <c r="H42" s="435" t="s">
        <v>205</v>
      </c>
      <c r="I42" s="436">
        <f>(E42*1000)/(10256*0.84)</f>
        <v>0.73573440239395294</v>
      </c>
      <c r="J42" s="437">
        <f t="shared" si="1"/>
        <v>521.07134505345596</v>
      </c>
      <c r="K42" s="432">
        <v>5.6764617389999996</v>
      </c>
      <c r="L42" s="438" t="s">
        <v>11</v>
      </c>
      <c r="M42" s="439">
        <f>+(E42/K42)-1</f>
        <v>0.11660777389765475</v>
      </c>
      <c r="N42" s="440">
        <v>4</v>
      </c>
      <c r="O42" s="441" t="s">
        <v>204</v>
      </c>
      <c r="P42" s="442" t="s">
        <v>191</v>
      </c>
      <c r="Q42" s="443" t="s">
        <v>8</v>
      </c>
      <c r="R42" s="444">
        <v>5.6764617389999996</v>
      </c>
    </row>
    <row r="43" spans="1:18" ht="35.1" customHeight="1" thickBot="1">
      <c r="A43" s="299">
        <v>39</v>
      </c>
      <c r="B43" s="445" t="s">
        <v>206</v>
      </c>
      <c r="C43" s="446" t="s">
        <v>193</v>
      </c>
      <c r="D43" s="447" t="s">
        <v>6</v>
      </c>
      <c r="E43" s="448">
        <v>7.7871940000000004</v>
      </c>
      <c r="F43" s="449" t="s">
        <v>11</v>
      </c>
      <c r="G43" s="450">
        <v>0.9</v>
      </c>
      <c r="H43" s="451" t="s">
        <v>207</v>
      </c>
      <c r="I43" s="452">
        <f>(E43*1000)/(11000*0.9)</f>
        <v>0.78658525252525258</v>
      </c>
      <c r="J43" s="453">
        <f t="shared" si="1"/>
        <v>557.08559257105412</v>
      </c>
      <c r="K43" s="454">
        <v>6.9067800000000004</v>
      </c>
      <c r="L43" s="455" t="s">
        <v>11</v>
      </c>
      <c r="M43" s="456">
        <f t="shared" ref="M43" si="18">+(E43/K43)-1</f>
        <v>0.12747097779283534</v>
      </c>
      <c r="N43" s="457">
        <v>6</v>
      </c>
      <c r="O43" s="458" t="s">
        <v>206</v>
      </c>
      <c r="P43" s="459" t="s">
        <v>193</v>
      </c>
      <c r="Q43" s="447" t="s">
        <v>6</v>
      </c>
      <c r="R43" s="448">
        <v>6.9067800000000004</v>
      </c>
    </row>
    <row r="44" spans="1:18" ht="25.5" customHeight="1">
      <c r="A44" s="732" t="s">
        <v>1</v>
      </c>
      <c r="B44" s="733"/>
      <c r="C44" s="734"/>
      <c r="D44" s="738" t="s">
        <v>2</v>
      </c>
      <c r="E44" s="739"/>
      <c r="F44" s="739"/>
      <c r="G44" s="739"/>
      <c r="H44" s="739"/>
      <c r="I44" s="739"/>
      <c r="J44" s="739"/>
      <c r="K44" s="739"/>
      <c r="L44" s="740"/>
      <c r="M44" s="741" t="s">
        <v>208</v>
      </c>
      <c r="N44" s="742"/>
    </row>
    <row r="45" spans="1:18" ht="23.25" customHeight="1">
      <c r="A45" s="735"/>
      <c r="B45" s="736"/>
      <c r="C45" s="737"/>
      <c r="D45" s="745" t="s">
        <v>209</v>
      </c>
      <c r="E45" s="746"/>
      <c r="F45" s="746"/>
      <c r="G45" s="746"/>
      <c r="H45" s="747"/>
      <c r="I45" s="745" t="s">
        <v>210</v>
      </c>
      <c r="J45" s="746"/>
      <c r="K45" s="746"/>
      <c r="L45" s="747"/>
      <c r="M45" s="743"/>
      <c r="N45" s="744"/>
    </row>
    <row r="46" spans="1:18" ht="17.25" customHeight="1">
      <c r="A46" s="748" t="s">
        <v>47</v>
      </c>
      <c r="B46" s="749"/>
      <c r="C46" s="750"/>
      <c r="D46" s="751">
        <v>5.5039999999999996</v>
      </c>
      <c r="E46" s="752"/>
      <c r="F46" s="752"/>
      <c r="G46" s="753" t="s">
        <v>15</v>
      </c>
      <c r="H46" s="754"/>
      <c r="I46" s="755">
        <v>5.2808000000000002</v>
      </c>
      <c r="J46" s="756"/>
      <c r="K46" s="753" t="s">
        <v>15</v>
      </c>
      <c r="L46" s="754"/>
      <c r="M46" s="727">
        <f>+(D46/I46)-1</f>
        <v>4.226632328435076E-2</v>
      </c>
      <c r="N46" s="728"/>
    </row>
    <row r="47" spans="1:18" ht="17.25" customHeight="1" thickBot="1">
      <c r="A47" s="760" t="s">
        <v>17</v>
      </c>
      <c r="B47" s="761"/>
      <c r="C47" s="762"/>
      <c r="D47" s="763">
        <v>6.1596000000000002</v>
      </c>
      <c r="E47" s="764"/>
      <c r="F47" s="764"/>
      <c r="G47" s="765" t="s">
        <v>15</v>
      </c>
      <c r="H47" s="766"/>
      <c r="I47" s="767">
        <v>6.1200999999999999</v>
      </c>
      <c r="J47" s="768"/>
      <c r="K47" s="765" t="s">
        <v>15</v>
      </c>
      <c r="L47" s="766"/>
      <c r="M47" s="769">
        <f>+(D47/I47)-1</f>
        <v>6.4541429061617528E-3</v>
      </c>
      <c r="N47" s="770"/>
    </row>
    <row r="48" spans="1:18" ht="22.5" customHeight="1" thickBot="1">
      <c r="A48" s="771" t="s">
        <v>54</v>
      </c>
      <c r="B48" s="772"/>
      <c r="C48" s="772"/>
      <c r="D48" s="772"/>
      <c r="E48" s="772"/>
      <c r="F48" s="772"/>
      <c r="G48" s="772"/>
      <c r="H48" s="772"/>
      <c r="I48" s="772"/>
      <c r="J48" s="772"/>
      <c r="K48" s="772"/>
      <c r="L48" s="772"/>
      <c r="M48" s="772"/>
      <c r="N48" s="773"/>
    </row>
    <row r="49" spans="1:14" ht="22.5" customHeight="1">
      <c r="A49" s="774" t="s">
        <v>0</v>
      </c>
      <c r="B49" s="775"/>
      <c r="C49" s="775"/>
      <c r="D49" s="775"/>
      <c r="E49" s="775"/>
      <c r="F49" s="775"/>
      <c r="G49" s="775"/>
      <c r="H49" s="775"/>
      <c r="I49" s="775"/>
      <c r="J49" s="775"/>
      <c r="K49" s="775"/>
      <c r="L49" s="775"/>
      <c r="M49" s="775"/>
      <c r="N49" s="776"/>
    </row>
    <row r="50" spans="1:14" ht="18" customHeight="1">
      <c r="A50" s="757" t="s">
        <v>211</v>
      </c>
      <c r="B50" s="777"/>
      <c r="C50" s="777"/>
      <c r="D50" s="777"/>
      <c r="E50" s="777"/>
      <c r="F50" s="777"/>
      <c r="G50" s="777"/>
      <c r="H50" s="777"/>
      <c r="I50" s="777"/>
      <c r="J50" s="777"/>
      <c r="K50" s="777"/>
      <c r="L50" s="777"/>
      <c r="M50" s="777"/>
      <c r="N50" s="778"/>
    </row>
    <row r="51" spans="1:14" ht="33" customHeight="1">
      <c r="A51" s="757" t="s">
        <v>212</v>
      </c>
      <c r="B51" s="758"/>
      <c r="C51" s="758"/>
      <c r="D51" s="758"/>
      <c r="E51" s="758"/>
      <c r="F51" s="758"/>
      <c r="G51" s="758"/>
      <c r="H51" s="758"/>
      <c r="I51" s="758"/>
      <c r="J51" s="758"/>
      <c r="K51" s="758"/>
      <c r="L51" s="758"/>
      <c r="M51" s="758"/>
      <c r="N51" s="759"/>
    </row>
    <row r="52" spans="1:14" ht="78.75" customHeight="1">
      <c r="A52" s="757" t="s">
        <v>213</v>
      </c>
      <c r="B52" s="758"/>
      <c r="C52" s="758"/>
      <c r="D52" s="758"/>
      <c r="E52" s="758"/>
      <c r="F52" s="758"/>
      <c r="G52" s="758"/>
      <c r="H52" s="758"/>
      <c r="I52" s="758"/>
      <c r="J52" s="758"/>
      <c r="K52" s="758"/>
      <c r="L52" s="758"/>
      <c r="M52" s="758"/>
      <c r="N52" s="759"/>
    </row>
    <row r="53" spans="1:14" s="460" customFormat="1" ht="95.25" customHeight="1">
      <c r="A53" s="757" t="s">
        <v>214</v>
      </c>
      <c r="B53" s="758"/>
      <c r="C53" s="758"/>
      <c r="D53" s="758"/>
      <c r="E53" s="758"/>
      <c r="F53" s="758"/>
      <c r="G53" s="758"/>
      <c r="H53" s="758"/>
      <c r="I53" s="758"/>
      <c r="J53" s="758"/>
      <c r="K53" s="758"/>
      <c r="L53" s="758"/>
      <c r="M53" s="758"/>
      <c r="N53" s="759"/>
    </row>
    <row r="54" spans="1:14" ht="18.75" customHeight="1">
      <c r="A54" s="757" t="s">
        <v>215</v>
      </c>
      <c r="B54" s="758"/>
      <c r="C54" s="758"/>
      <c r="D54" s="758"/>
      <c r="E54" s="758"/>
      <c r="F54" s="758"/>
      <c r="G54" s="758"/>
      <c r="H54" s="758"/>
      <c r="I54" s="758"/>
      <c r="J54" s="758"/>
      <c r="K54" s="758"/>
      <c r="L54" s="758"/>
      <c r="M54" s="758"/>
      <c r="N54" s="759"/>
    </row>
    <row r="55" spans="1:14" ht="36.75" customHeight="1">
      <c r="A55" s="757" t="s">
        <v>216</v>
      </c>
      <c r="B55" s="758"/>
      <c r="C55" s="758"/>
      <c r="D55" s="758"/>
      <c r="E55" s="758"/>
      <c r="F55" s="758"/>
      <c r="G55" s="758"/>
      <c r="H55" s="758"/>
      <c r="I55" s="758"/>
      <c r="J55" s="758"/>
      <c r="K55" s="758"/>
      <c r="L55" s="758"/>
      <c r="M55" s="758"/>
      <c r="N55" s="759"/>
    </row>
    <row r="56" spans="1:14" ht="35.25" customHeight="1">
      <c r="A56" s="782" t="s">
        <v>217</v>
      </c>
      <c r="B56" s="783"/>
      <c r="C56" s="783"/>
      <c r="D56" s="783"/>
      <c r="E56" s="783"/>
      <c r="F56" s="783"/>
      <c r="G56" s="783"/>
      <c r="H56" s="783"/>
      <c r="I56" s="783"/>
      <c r="J56" s="783"/>
      <c r="K56" s="783"/>
      <c r="L56" s="783"/>
      <c r="M56" s="783"/>
      <c r="N56" s="784"/>
    </row>
    <row r="57" spans="1:14" ht="62.25" customHeight="1">
      <c r="A57" s="785" t="s">
        <v>218</v>
      </c>
      <c r="B57" s="786"/>
      <c r="C57" s="786"/>
      <c r="D57" s="786"/>
      <c r="E57" s="786"/>
      <c r="F57" s="786"/>
      <c r="G57" s="786"/>
      <c r="H57" s="786"/>
      <c r="I57" s="786"/>
      <c r="J57" s="786"/>
      <c r="K57" s="786"/>
      <c r="L57" s="786"/>
      <c r="M57" s="786"/>
      <c r="N57" s="787"/>
    </row>
    <row r="58" spans="1:14" ht="48.75" customHeight="1">
      <c r="A58" s="757" t="s">
        <v>219</v>
      </c>
      <c r="B58" s="758"/>
      <c r="C58" s="758"/>
      <c r="D58" s="758"/>
      <c r="E58" s="758"/>
      <c r="F58" s="758"/>
      <c r="G58" s="758"/>
      <c r="H58" s="758"/>
      <c r="I58" s="758"/>
      <c r="J58" s="758"/>
      <c r="K58" s="758"/>
      <c r="L58" s="758"/>
      <c r="M58" s="758"/>
      <c r="N58" s="759"/>
    </row>
    <row r="59" spans="1:14" ht="63" customHeight="1">
      <c r="A59" s="757" t="s">
        <v>220</v>
      </c>
      <c r="B59" s="758"/>
      <c r="C59" s="758"/>
      <c r="D59" s="758"/>
      <c r="E59" s="758"/>
      <c r="F59" s="758"/>
      <c r="G59" s="758"/>
      <c r="H59" s="758"/>
      <c r="I59" s="758"/>
      <c r="J59" s="758"/>
      <c r="K59" s="758"/>
      <c r="L59" s="758"/>
      <c r="M59" s="758"/>
      <c r="N59" s="759"/>
    </row>
    <row r="60" spans="1:14" ht="19.5" customHeight="1">
      <c r="A60" s="779" t="s">
        <v>221</v>
      </c>
      <c r="B60" s="780"/>
      <c r="C60" s="780"/>
      <c r="D60" s="780"/>
      <c r="E60" s="780"/>
      <c r="F60" s="780"/>
      <c r="G60" s="780"/>
      <c r="H60" s="780"/>
      <c r="I60" s="780"/>
      <c r="J60" s="780"/>
      <c r="K60" s="780"/>
      <c r="L60" s="780"/>
      <c r="M60" s="780"/>
      <c r="N60" s="781"/>
    </row>
    <row r="61" spans="1:14" ht="50.25" customHeight="1"/>
    <row r="62" spans="1:14" ht="21" customHeight="1"/>
    <row r="64" spans="1:14">
      <c r="E64" s="43"/>
      <c r="F64" s="43"/>
      <c r="I64" s="43"/>
      <c r="J64" s="43"/>
      <c r="K64" s="43"/>
      <c r="L64" s="43"/>
    </row>
  </sheetData>
  <mergeCells count="42">
    <mergeCell ref="A60:N60"/>
    <mergeCell ref="A54:N54"/>
    <mergeCell ref="A55:N55"/>
    <mergeCell ref="A56:N56"/>
    <mergeCell ref="A57:N57"/>
    <mergeCell ref="A58:N58"/>
    <mergeCell ref="A59:N59"/>
    <mergeCell ref="A53:N53"/>
    <mergeCell ref="A47:C47"/>
    <mergeCell ref="D47:F47"/>
    <mergeCell ref="G47:H47"/>
    <mergeCell ref="I47:J47"/>
    <mergeCell ref="K47:L47"/>
    <mergeCell ref="M47:N47"/>
    <mergeCell ref="A48:N48"/>
    <mergeCell ref="A49:N49"/>
    <mergeCell ref="A50:N50"/>
    <mergeCell ref="A51:N51"/>
    <mergeCell ref="A52:N52"/>
    <mergeCell ref="M46:N46"/>
    <mergeCell ref="K3:L4"/>
    <mergeCell ref="M3:N3"/>
    <mergeCell ref="A44:C45"/>
    <mergeCell ref="D44:L44"/>
    <mergeCell ref="M44:N45"/>
    <mergeCell ref="D45:H45"/>
    <mergeCell ref="I45:L45"/>
    <mergeCell ref="A46:C46"/>
    <mergeCell ref="D46:F46"/>
    <mergeCell ref="G46:H46"/>
    <mergeCell ref="I46:J46"/>
    <mergeCell ref="K46:L46"/>
    <mergeCell ref="A1:N1"/>
    <mergeCell ref="A2:N2"/>
    <mergeCell ref="A3:A4"/>
    <mergeCell ref="B3:B4"/>
    <mergeCell ref="C3:C4"/>
    <mergeCell ref="D3:D4"/>
    <mergeCell ref="E3:F4"/>
    <mergeCell ref="G3:G4"/>
    <mergeCell ref="H3:I4"/>
    <mergeCell ref="J3:J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3"/>
  <sheetViews>
    <sheetView tabSelected="1" zoomScale="75" zoomScaleNormal="75" workbookViewId="0">
      <selection sqref="A1:N1"/>
    </sheetView>
  </sheetViews>
  <sheetFormatPr defaultRowHeight="12.75"/>
  <cols>
    <col min="1" max="1" width="5.85546875" style="4" bestFit="1" customWidth="1"/>
    <col min="2" max="2" width="34.7109375" style="4" customWidth="1"/>
    <col min="3" max="3" width="25.85546875" style="4" customWidth="1"/>
    <col min="4" max="4" width="12.7109375" style="4" customWidth="1"/>
    <col min="5" max="5" width="12.7109375" style="5" bestFit="1" customWidth="1"/>
    <col min="6" max="6" width="10.140625" style="6" customWidth="1"/>
    <col min="7" max="7" width="9.42578125" style="4" customWidth="1"/>
    <col min="8" max="8" width="19" style="4" customWidth="1"/>
    <col min="9" max="9" width="14.42578125" style="7" bestFit="1" customWidth="1"/>
    <col min="10" max="10" width="10.85546875" style="8" customWidth="1"/>
    <col min="11" max="11" width="14.140625" style="7" customWidth="1"/>
    <col min="12" max="12" width="8.7109375" style="7" customWidth="1"/>
    <col min="13" max="13" width="11.42578125" style="4" customWidth="1"/>
    <col min="14" max="14" width="8.7109375" style="4" bestFit="1" customWidth="1"/>
    <col min="15" max="16384" width="9.140625" style="4"/>
  </cols>
  <sheetData>
    <row r="1" spans="1:14" s="1" customFormat="1" ht="34.5" customHeight="1">
      <c r="A1" s="788" t="s">
        <v>50</v>
      </c>
      <c r="B1" s="789"/>
      <c r="C1" s="789"/>
      <c r="D1" s="789"/>
      <c r="E1" s="789"/>
      <c r="F1" s="789"/>
      <c r="G1" s="789"/>
      <c r="H1" s="789"/>
      <c r="I1" s="789"/>
      <c r="J1" s="789"/>
      <c r="K1" s="789"/>
      <c r="L1" s="789"/>
      <c r="M1" s="789"/>
      <c r="N1" s="790"/>
    </row>
    <row r="2" spans="1:14" s="1" customFormat="1" ht="24" thickBot="1">
      <c r="A2" s="791" t="s">
        <v>250</v>
      </c>
      <c r="B2" s="792"/>
      <c r="C2" s="792"/>
      <c r="D2" s="792"/>
      <c r="E2" s="792"/>
      <c r="F2" s="792"/>
      <c r="G2" s="792"/>
      <c r="H2" s="792"/>
      <c r="I2" s="792"/>
      <c r="J2" s="792"/>
      <c r="K2" s="792"/>
      <c r="L2" s="792"/>
      <c r="M2" s="792"/>
      <c r="N2" s="793"/>
    </row>
    <row r="3" spans="1:14" s="2" customFormat="1" ht="35.25" customHeight="1">
      <c r="A3" s="813" t="s">
        <v>58</v>
      </c>
      <c r="B3" s="811" t="s">
        <v>10</v>
      </c>
      <c r="C3" s="794" t="s">
        <v>16</v>
      </c>
      <c r="D3" s="796" t="s">
        <v>14</v>
      </c>
      <c r="E3" s="798" t="s">
        <v>251</v>
      </c>
      <c r="F3" s="799"/>
      <c r="G3" s="801" t="s">
        <v>55</v>
      </c>
      <c r="H3" s="803" t="s">
        <v>252</v>
      </c>
      <c r="I3" s="804"/>
      <c r="J3" s="807" t="s">
        <v>56</v>
      </c>
      <c r="K3" s="809" t="s">
        <v>249</v>
      </c>
      <c r="L3" s="809"/>
      <c r="M3" s="798" t="s">
        <v>253</v>
      </c>
      <c r="N3" s="817"/>
    </row>
    <row r="4" spans="1:14" s="2" customFormat="1" ht="54.75" customHeight="1" thickBot="1">
      <c r="A4" s="814"/>
      <c r="B4" s="812"/>
      <c r="C4" s="795"/>
      <c r="D4" s="797"/>
      <c r="E4" s="800"/>
      <c r="F4" s="800"/>
      <c r="G4" s="802"/>
      <c r="H4" s="805"/>
      <c r="I4" s="806"/>
      <c r="J4" s="808"/>
      <c r="K4" s="810"/>
      <c r="L4" s="810"/>
      <c r="M4" s="10" t="s">
        <v>84</v>
      </c>
      <c r="N4" s="9" t="s">
        <v>51</v>
      </c>
    </row>
    <row r="5" spans="1:14" s="2" customFormat="1" ht="35.1" customHeight="1">
      <c r="A5" s="608">
        <v>1</v>
      </c>
      <c r="B5" s="609" t="s">
        <v>62</v>
      </c>
      <c r="C5" s="610" t="s">
        <v>18</v>
      </c>
      <c r="D5" s="611" t="s">
        <v>9</v>
      </c>
      <c r="E5" s="612">
        <v>1.2746519999999999</v>
      </c>
      <c r="F5" s="613" t="s">
        <v>12</v>
      </c>
      <c r="G5" s="614">
        <v>0.93</v>
      </c>
      <c r="H5" s="615" t="s">
        <v>229</v>
      </c>
      <c r="I5" s="616">
        <f t="shared" ref="I5:I28" si="0">(E5*1000)/(8250*0.93)</f>
        <v>0.16613255131964808</v>
      </c>
      <c r="J5" s="617">
        <f t="shared" ref="J5:J42" si="1">+(I5/$I$5)*100</f>
        <v>100</v>
      </c>
      <c r="K5" s="618">
        <v>0.93025100000000005</v>
      </c>
      <c r="L5" s="619" t="s">
        <v>19</v>
      </c>
      <c r="M5" s="620">
        <f t="shared" ref="M5:M28" si="2">+(E5/K5)-1</f>
        <v>0.3702237353144473</v>
      </c>
      <c r="N5" s="621">
        <v>26</v>
      </c>
    </row>
    <row r="6" spans="1:14" s="2" customFormat="1" ht="35.1" customHeight="1">
      <c r="A6" s="622">
        <v>2</v>
      </c>
      <c r="B6" s="623" t="s">
        <v>65</v>
      </c>
      <c r="C6" s="624" t="s">
        <v>52</v>
      </c>
      <c r="D6" s="625" t="s">
        <v>9</v>
      </c>
      <c r="E6" s="626">
        <v>1.3500289999999999</v>
      </c>
      <c r="F6" s="627" t="s">
        <v>12</v>
      </c>
      <c r="G6" s="628">
        <v>0.93</v>
      </c>
      <c r="H6" s="629" t="s">
        <v>224</v>
      </c>
      <c r="I6" s="630">
        <f>(E6*1000)/(8250*0.93)</f>
        <v>0.17595685891169763</v>
      </c>
      <c r="J6" s="631">
        <f>+(I6/$I$5)*100</f>
        <v>105.91353561599558</v>
      </c>
      <c r="K6" s="632">
        <v>0.99130499999999999</v>
      </c>
      <c r="L6" s="633" t="s">
        <v>19</v>
      </c>
      <c r="M6" s="634">
        <f>+(E6/K6)-1</f>
        <v>0.3618704636817125</v>
      </c>
      <c r="N6" s="635">
        <v>24</v>
      </c>
    </row>
    <row r="7" spans="1:14" s="2" customFormat="1" ht="35.1" customHeight="1">
      <c r="A7" s="608">
        <v>3</v>
      </c>
      <c r="B7" s="636" t="s">
        <v>67</v>
      </c>
      <c r="C7" s="624" t="s">
        <v>23</v>
      </c>
      <c r="D7" s="625" t="s">
        <v>9</v>
      </c>
      <c r="E7" s="626">
        <v>1.3977660000000001</v>
      </c>
      <c r="F7" s="627" t="s">
        <v>12</v>
      </c>
      <c r="G7" s="628">
        <v>0.93</v>
      </c>
      <c r="H7" s="629" t="s">
        <v>233</v>
      </c>
      <c r="I7" s="630">
        <f>(E7*1000)/(8250*0.93)</f>
        <v>0.18217869012707724</v>
      </c>
      <c r="J7" s="631">
        <f>+(I7/$I$5)*100</f>
        <v>109.65863623953835</v>
      </c>
      <c r="K7" s="632">
        <v>1.0310269999999999</v>
      </c>
      <c r="L7" s="633" t="s">
        <v>19</v>
      </c>
      <c r="M7" s="634">
        <f>+(E7/K7)-1</f>
        <v>0.35570261496546673</v>
      </c>
      <c r="N7" s="635">
        <v>23</v>
      </c>
    </row>
    <row r="8" spans="1:14" s="2" customFormat="1" ht="35.1" customHeight="1">
      <c r="A8" s="622">
        <v>4</v>
      </c>
      <c r="B8" s="623" t="s">
        <v>69</v>
      </c>
      <c r="C8" s="624" t="s">
        <v>52</v>
      </c>
      <c r="D8" s="625" t="s">
        <v>9</v>
      </c>
      <c r="E8" s="626">
        <v>1.429065</v>
      </c>
      <c r="F8" s="627" t="s">
        <v>12</v>
      </c>
      <c r="G8" s="628">
        <v>0.93</v>
      </c>
      <c r="H8" s="629" t="s">
        <v>223</v>
      </c>
      <c r="I8" s="630">
        <f t="shared" ref="I8" si="3">(E8*1000)/(8250*0.93)</f>
        <v>0.18625806451612903</v>
      </c>
      <c r="J8" s="631">
        <f t="shared" ref="J8" si="4">+(I8/$I$5)*100</f>
        <v>112.11412997429888</v>
      </c>
      <c r="K8" s="632">
        <v>1.0553699999999999</v>
      </c>
      <c r="L8" s="633" t="s">
        <v>19</v>
      </c>
      <c r="M8" s="634">
        <f t="shared" ref="M8" si="5">+(E8/K8)-1</f>
        <v>0.35408908723954635</v>
      </c>
      <c r="N8" s="635">
        <v>22</v>
      </c>
    </row>
    <row r="9" spans="1:14" s="2" customFormat="1" ht="35.1" customHeight="1">
      <c r="A9" s="608">
        <v>5</v>
      </c>
      <c r="B9" s="636" t="s">
        <v>70</v>
      </c>
      <c r="C9" s="624" t="s">
        <v>23</v>
      </c>
      <c r="D9" s="625" t="s">
        <v>9</v>
      </c>
      <c r="E9" s="626">
        <v>1.455756</v>
      </c>
      <c r="F9" s="627" t="s">
        <v>12</v>
      </c>
      <c r="G9" s="628">
        <v>0.93</v>
      </c>
      <c r="H9" s="629" t="s">
        <v>232</v>
      </c>
      <c r="I9" s="630">
        <f>(E9*1000)/(8250*0.93)</f>
        <v>0.18973685239491692</v>
      </c>
      <c r="J9" s="631">
        <f t="shared" ref="J9:J11" si="6">+(I9/$I$5)*100</f>
        <v>114.2081132732699</v>
      </c>
      <c r="K9" s="632">
        <v>1.078495</v>
      </c>
      <c r="L9" s="633" t="s">
        <v>19</v>
      </c>
      <c r="M9" s="634">
        <f t="shared" ref="M9:M11" si="7">+(E9/K9)-1</f>
        <v>0.34980319797495585</v>
      </c>
      <c r="N9" s="635">
        <v>19</v>
      </c>
    </row>
    <row r="10" spans="1:14" s="2" customFormat="1" ht="35.1" customHeight="1">
      <c r="A10" s="27">
        <v>6</v>
      </c>
      <c r="B10" s="28" t="s">
        <v>38</v>
      </c>
      <c r="C10" s="29" t="s">
        <v>48</v>
      </c>
      <c r="D10" s="30" t="s">
        <v>46</v>
      </c>
      <c r="E10" s="41">
        <v>0.60299999999999998</v>
      </c>
      <c r="F10" s="31" t="s">
        <v>11</v>
      </c>
      <c r="G10" s="32">
        <v>0.65</v>
      </c>
      <c r="H10" s="33" t="s">
        <v>87</v>
      </c>
      <c r="I10" s="34">
        <f>(E10*1000)/(4724*0.65)</f>
        <v>0.19637855793655964</v>
      </c>
      <c r="J10" s="35">
        <f>+(I10/$I$5)*100</f>
        <v>118.20594842892444</v>
      </c>
      <c r="K10" s="466">
        <v>0.47875000000000001</v>
      </c>
      <c r="L10" s="36" t="s">
        <v>11</v>
      </c>
      <c r="M10" s="37">
        <f>+(E10/K10)-1</f>
        <v>0.25953002610966047</v>
      </c>
      <c r="N10" s="38">
        <v>10</v>
      </c>
    </row>
    <row r="11" spans="1:14" s="2" customFormat="1" ht="35.1" customHeight="1">
      <c r="A11" s="25">
        <v>7</v>
      </c>
      <c r="B11" s="15" t="s">
        <v>71</v>
      </c>
      <c r="C11" s="16" t="s">
        <v>22</v>
      </c>
      <c r="D11" s="17" t="s">
        <v>9</v>
      </c>
      <c r="E11" s="40">
        <v>1.523487</v>
      </c>
      <c r="F11" s="18" t="s">
        <v>12</v>
      </c>
      <c r="G11" s="19">
        <v>0.93</v>
      </c>
      <c r="H11" s="20" t="s">
        <v>231</v>
      </c>
      <c r="I11" s="21">
        <f>(E11*1000)/(8250*0.93)</f>
        <v>0.19856461388074292</v>
      </c>
      <c r="J11" s="22">
        <f t="shared" si="6"/>
        <v>119.52179889099143</v>
      </c>
      <c r="K11" s="465">
        <v>1.1348169671999999</v>
      </c>
      <c r="L11" s="23" t="s">
        <v>19</v>
      </c>
      <c r="M11" s="24">
        <f t="shared" si="7"/>
        <v>0.34249578921875679</v>
      </c>
      <c r="N11" s="39">
        <v>15</v>
      </c>
    </row>
    <row r="12" spans="1:14" s="2" customFormat="1" ht="35.1" customHeight="1">
      <c r="A12" s="25">
        <v>8</v>
      </c>
      <c r="B12" s="26" t="s">
        <v>72</v>
      </c>
      <c r="C12" s="16" t="s">
        <v>18</v>
      </c>
      <c r="D12" s="17" t="s">
        <v>9</v>
      </c>
      <c r="E12" s="40">
        <v>1.56525</v>
      </c>
      <c r="F12" s="18" t="s">
        <v>12</v>
      </c>
      <c r="G12" s="19">
        <v>0.93</v>
      </c>
      <c r="H12" s="637" t="s">
        <v>98</v>
      </c>
      <c r="I12" s="21">
        <f>(E12*1000)/(8250*0.93)</f>
        <v>0.2040078201368524</v>
      </c>
      <c r="J12" s="22">
        <f>+(I12/$I$5)*100</f>
        <v>122.79822257369071</v>
      </c>
      <c r="K12" s="465">
        <v>1.1578269999999999</v>
      </c>
      <c r="L12" s="23" t="s">
        <v>19</v>
      </c>
      <c r="M12" s="24">
        <f>+(E12/K12)-1</f>
        <v>0.35188590350717353</v>
      </c>
      <c r="N12" s="39">
        <v>21</v>
      </c>
    </row>
    <row r="13" spans="1:14" s="2" customFormat="1" ht="35.1" customHeight="1">
      <c r="A13" s="14">
        <v>9</v>
      </c>
      <c r="B13" s="26" t="s">
        <v>73</v>
      </c>
      <c r="C13" s="16" t="s">
        <v>18</v>
      </c>
      <c r="D13" s="17" t="s">
        <v>9</v>
      </c>
      <c r="E13" s="40">
        <v>1.573</v>
      </c>
      <c r="F13" s="18" t="s">
        <v>12</v>
      </c>
      <c r="G13" s="19">
        <v>0.93</v>
      </c>
      <c r="H13" s="20" t="s">
        <v>89</v>
      </c>
      <c r="I13" s="21">
        <f t="shared" ref="I13" si="8">(E13*1000)/(8250*0.93)</f>
        <v>0.20501792114695341</v>
      </c>
      <c r="J13" s="22">
        <f>+(I13/$I$5)*100</f>
        <v>123.40623166166141</v>
      </c>
      <c r="K13" s="465">
        <v>1.163529</v>
      </c>
      <c r="L13" s="23" t="s">
        <v>19</v>
      </c>
      <c r="M13" s="24">
        <f t="shared" ref="M13" si="9">+(E13/K13)-1</f>
        <v>0.35192161089237994</v>
      </c>
      <c r="N13" s="39">
        <v>21</v>
      </c>
    </row>
    <row r="14" spans="1:14" s="2" customFormat="1" ht="35.1" customHeight="1">
      <c r="A14" s="25">
        <v>10</v>
      </c>
      <c r="B14" s="15" t="s">
        <v>63</v>
      </c>
      <c r="C14" s="16" t="s">
        <v>23</v>
      </c>
      <c r="D14" s="17" t="s">
        <v>9</v>
      </c>
      <c r="E14" s="40">
        <v>1.577366</v>
      </c>
      <c r="F14" s="18" t="s">
        <v>12</v>
      </c>
      <c r="G14" s="19">
        <v>0.93</v>
      </c>
      <c r="H14" s="20" t="s">
        <v>237</v>
      </c>
      <c r="I14" s="21">
        <f>(E14*1000)/(8250*0.93)</f>
        <v>0.20558696643857935</v>
      </c>
      <c r="J14" s="22">
        <f>+(I14/$I$5)*100</f>
        <v>123.74875652334913</v>
      </c>
      <c r="K14" s="465">
        <v>1.1671020000000001</v>
      </c>
      <c r="L14" s="23" t="s">
        <v>19</v>
      </c>
      <c r="M14" s="24">
        <f>+(E14/K14)-1</f>
        <v>0.35152368858934335</v>
      </c>
      <c r="N14" s="39">
        <v>21</v>
      </c>
    </row>
    <row r="15" spans="1:14" s="2" customFormat="1" ht="35.1" customHeight="1">
      <c r="A15" s="14">
        <v>11</v>
      </c>
      <c r="B15" s="26" t="s">
        <v>74</v>
      </c>
      <c r="C15" s="16" t="s">
        <v>52</v>
      </c>
      <c r="D15" s="17" t="s">
        <v>9</v>
      </c>
      <c r="E15" s="40">
        <v>1.579691</v>
      </c>
      <c r="F15" s="18" t="s">
        <v>12</v>
      </c>
      <c r="G15" s="19">
        <v>0.93</v>
      </c>
      <c r="H15" s="20" t="s">
        <v>225</v>
      </c>
      <c r="I15" s="21">
        <f>(E15*1000)/(8250*0.93)</f>
        <v>0.20588999674160965</v>
      </c>
      <c r="J15" s="22">
        <f t="shared" ref="J15" si="10">+(I15/$I$5)*100</f>
        <v>123.93115924974035</v>
      </c>
      <c r="K15" s="465">
        <v>1.168895</v>
      </c>
      <c r="L15" s="23" t="s">
        <v>19</v>
      </c>
      <c r="M15" s="24">
        <f>+(E15/K15)-1</f>
        <v>0.35143960749254632</v>
      </c>
      <c r="N15" s="39">
        <v>20</v>
      </c>
    </row>
    <row r="16" spans="1:14" s="2" customFormat="1" ht="35.1" customHeight="1">
      <c r="A16" s="12">
        <v>12</v>
      </c>
      <c r="B16" s="638" t="s">
        <v>63</v>
      </c>
      <c r="C16" s="639" t="s">
        <v>21</v>
      </c>
      <c r="D16" s="640" t="s">
        <v>9</v>
      </c>
      <c r="E16" s="641">
        <v>1.582057</v>
      </c>
      <c r="F16" s="642" t="s">
        <v>12</v>
      </c>
      <c r="G16" s="643">
        <v>0.93</v>
      </c>
      <c r="H16" s="644" t="s">
        <v>245</v>
      </c>
      <c r="I16" s="645">
        <f>(E16*1000)/(8250*0.93)</f>
        <v>0.20619837080482242</v>
      </c>
      <c r="J16" s="646">
        <f>+(I16/$I$5)*100</f>
        <v>124.11677854033887</v>
      </c>
      <c r="K16" s="647">
        <v>1.171718</v>
      </c>
      <c r="L16" s="648" t="s">
        <v>19</v>
      </c>
      <c r="M16" s="649">
        <f>+(E16/K16)-1</f>
        <v>0.3502028645117683</v>
      </c>
      <c r="N16" s="650">
        <v>19</v>
      </c>
    </row>
    <row r="17" spans="1:14" s="2" customFormat="1" ht="35.1" customHeight="1">
      <c r="A17" s="11">
        <v>13</v>
      </c>
      <c r="B17" s="638" t="s">
        <v>71</v>
      </c>
      <c r="C17" s="639" t="s">
        <v>20</v>
      </c>
      <c r="D17" s="640" t="s">
        <v>9</v>
      </c>
      <c r="E17" s="641">
        <v>1.584282</v>
      </c>
      <c r="F17" s="642" t="s">
        <v>12</v>
      </c>
      <c r="G17" s="643">
        <v>0.93</v>
      </c>
      <c r="H17" s="644" t="s">
        <v>94</v>
      </c>
      <c r="I17" s="645">
        <f>(E17*1000)/(8250*0.93)</f>
        <v>0.20648836754643204</v>
      </c>
      <c r="J17" s="646">
        <f>+(I17/$I$5)*100</f>
        <v>124.29133598817559</v>
      </c>
      <c r="K17" s="647">
        <v>1.224566</v>
      </c>
      <c r="L17" s="648" t="s">
        <v>19</v>
      </c>
      <c r="M17" s="649">
        <f>+(E17/K17)-1</f>
        <v>0.29374978563834042</v>
      </c>
      <c r="N17" s="650">
        <v>12</v>
      </c>
    </row>
    <row r="18" spans="1:14" s="2" customFormat="1" ht="35.1" customHeight="1">
      <c r="A18" s="11">
        <v>14</v>
      </c>
      <c r="B18" s="651" t="s">
        <v>75</v>
      </c>
      <c r="C18" s="639" t="s">
        <v>52</v>
      </c>
      <c r="D18" s="640" t="s">
        <v>9</v>
      </c>
      <c r="E18" s="641">
        <v>1.5859369999999999</v>
      </c>
      <c r="F18" s="642" t="s">
        <v>12</v>
      </c>
      <c r="G18" s="643">
        <v>0.93</v>
      </c>
      <c r="H18" s="644" t="s">
        <v>228</v>
      </c>
      <c r="I18" s="645">
        <f t="shared" ref="I18" si="11">(E18*1000)/(8250*0.93)</f>
        <v>0.20670407298794394</v>
      </c>
      <c r="J18" s="646">
        <f t="shared" ref="J18" si="12">+(I18/$I$5)*100</f>
        <v>124.42117534825192</v>
      </c>
      <c r="K18" s="647">
        <v>1.173959</v>
      </c>
      <c r="L18" s="648" t="s">
        <v>19</v>
      </c>
      <c r="M18" s="649">
        <f t="shared" ref="M18:M19" si="13">+(E18/K18)-1</f>
        <v>0.35093048394364712</v>
      </c>
      <c r="N18" s="650">
        <v>20</v>
      </c>
    </row>
    <row r="19" spans="1:14" s="2" customFormat="1" ht="35.1" customHeight="1">
      <c r="A19" s="11">
        <v>15</v>
      </c>
      <c r="B19" s="638" t="s">
        <v>76</v>
      </c>
      <c r="C19" s="639" t="s">
        <v>23</v>
      </c>
      <c r="D19" s="640" t="s">
        <v>9</v>
      </c>
      <c r="E19" s="641">
        <v>1.5933109999999999</v>
      </c>
      <c r="F19" s="642" t="s">
        <v>12</v>
      </c>
      <c r="G19" s="643">
        <v>0.93</v>
      </c>
      <c r="H19" s="644" t="s">
        <v>236</v>
      </c>
      <c r="I19" s="645">
        <f t="shared" ref="I19:I25" si="14">(E19*1000)/(8250*0.93)</f>
        <v>0.20766516780710328</v>
      </c>
      <c r="J19" s="646">
        <f>+(I19/$I$5)*100</f>
        <v>124.99968618885784</v>
      </c>
      <c r="K19" s="647">
        <v>1.1801539999999999</v>
      </c>
      <c r="L19" s="648" t="s">
        <v>19</v>
      </c>
      <c r="M19" s="649">
        <f t="shared" si="13"/>
        <v>0.35008736147994246</v>
      </c>
      <c r="N19" s="650">
        <v>19</v>
      </c>
    </row>
    <row r="20" spans="1:14" s="2" customFormat="1" ht="35.1" customHeight="1">
      <c r="A20" s="12">
        <v>16</v>
      </c>
      <c r="B20" s="638" t="s">
        <v>64</v>
      </c>
      <c r="C20" s="639" t="s">
        <v>21</v>
      </c>
      <c r="D20" s="640" t="s">
        <v>9</v>
      </c>
      <c r="E20" s="641">
        <v>1.604419</v>
      </c>
      <c r="F20" s="642" t="s">
        <v>12</v>
      </c>
      <c r="G20" s="643">
        <v>0.93</v>
      </c>
      <c r="H20" s="644" t="s">
        <v>244</v>
      </c>
      <c r="I20" s="645">
        <f t="shared" si="14"/>
        <v>0.20911293580971002</v>
      </c>
      <c r="J20" s="646">
        <f>+(I20/$I$5)*100</f>
        <v>125.8711397306873</v>
      </c>
      <c r="K20" s="647">
        <v>1.1918550000000001</v>
      </c>
      <c r="L20" s="648" t="s">
        <v>19</v>
      </c>
      <c r="M20" s="649">
        <f t="shared" ref="M20:M25" si="15">+(E20/K20)-1</f>
        <v>0.34615284577402439</v>
      </c>
      <c r="N20" s="650">
        <v>16</v>
      </c>
    </row>
    <row r="21" spans="1:14" s="2" customFormat="1" ht="35.1" customHeight="1">
      <c r="A21" s="652">
        <v>17</v>
      </c>
      <c r="B21" s="653" t="s">
        <v>77</v>
      </c>
      <c r="C21" s="654" t="s">
        <v>52</v>
      </c>
      <c r="D21" s="655" t="s">
        <v>9</v>
      </c>
      <c r="E21" s="656">
        <v>1.6120639999999999</v>
      </c>
      <c r="F21" s="657" t="s">
        <v>12</v>
      </c>
      <c r="G21" s="658">
        <v>0.93</v>
      </c>
      <c r="H21" s="659" t="s">
        <v>226</v>
      </c>
      <c r="I21" s="660">
        <f t="shared" si="14"/>
        <v>0.21010935158031929</v>
      </c>
      <c r="J21" s="661">
        <f>+(I21/$I$5)*100</f>
        <v>126.47091127617576</v>
      </c>
      <c r="K21" s="662">
        <v>1.195136</v>
      </c>
      <c r="L21" s="663" t="s">
        <v>19</v>
      </c>
      <c r="M21" s="664">
        <f t="shared" si="15"/>
        <v>0.34885402163435786</v>
      </c>
      <c r="N21" s="665">
        <v>18</v>
      </c>
    </row>
    <row r="22" spans="1:14" s="2" customFormat="1" ht="35.1" customHeight="1">
      <c r="A22" s="666">
        <v>18</v>
      </c>
      <c r="B22" s="667" t="s">
        <v>78</v>
      </c>
      <c r="C22" s="654" t="s">
        <v>20</v>
      </c>
      <c r="D22" s="655" t="s">
        <v>9</v>
      </c>
      <c r="E22" s="656">
        <v>1.6159190000000001</v>
      </c>
      <c r="F22" s="657" t="s">
        <v>12</v>
      </c>
      <c r="G22" s="658">
        <v>0.93</v>
      </c>
      <c r="H22" s="659" t="s">
        <v>238</v>
      </c>
      <c r="I22" s="660">
        <f t="shared" si="14"/>
        <v>0.21061179537308572</v>
      </c>
      <c r="J22" s="661">
        <f t="shared" ref="J22" si="16">+(I22/$I$5)*100</f>
        <v>126.77334676445025</v>
      </c>
      <c r="K22" s="662">
        <v>1.2043250000000001</v>
      </c>
      <c r="L22" s="663" t="s">
        <v>19</v>
      </c>
      <c r="M22" s="664">
        <f t="shared" si="15"/>
        <v>0.34176322836443651</v>
      </c>
      <c r="N22" s="665">
        <v>15</v>
      </c>
    </row>
    <row r="23" spans="1:14" s="2" customFormat="1" ht="35.1" customHeight="1">
      <c r="A23" s="652">
        <v>19</v>
      </c>
      <c r="B23" s="668" t="s">
        <v>79</v>
      </c>
      <c r="C23" s="654" t="s">
        <v>23</v>
      </c>
      <c r="D23" s="655" t="s">
        <v>9</v>
      </c>
      <c r="E23" s="656">
        <v>1.6222259999999999</v>
      </c>
      <c r="F23" s="657" t="s">
        <v>12</v>
      </c>
      <c r="G23" s="658">
        <v>0.93</v>
      </c>
      <c r="H23" s="659" t="s">
        <v>235</v>
      </c>
      <c r="I23" s="660">
        <f t="shared" si="14"/>
        <v>0.2114338220918866</v>
      </c>
      <c r="J23" s="661">
        <f>+(I23/$I$5)*100</f>
        <v>127.26814848288004</v>
      </c>
      <c r="K23" s="662">
        <v>1.2038230000000001</v>
      </c>
      <c r="L23" s="663" t="s">
        <v>19</v>
      </c>
      <c r="M23" s="664">
        <f t="shared" si="15"/>
        <v>0.34756189240444813</v>
      </c>
      <c r="N23" s="665">
        <v>17</v>
      </c>
    </row>
    <row r="24" spans="1:14" s="2" customFormat="1" ht="35.1" customHeight="1">
      <c r="A24" s="666">
        <v>20</v>
      </c>
      <c r="B24" s="667" t="s">
        <v>80</v>
      </c>
      <c r="C24" s="654" t="s">
        <v>22</v>
      </c>
      <c r="D24" s="655" t="s">
        <v>9</v>
      </c>
      <c r="E24" s="656">
        <v>1.632031</v>
      </c>
      <c r="F24" s="657" t="s">
        <v>12</v>
      </c>
      <c r="G24" s="658">
        <v>0.93</v>
      </c>
      <c r="H24" s="659" t="s">
        <v>230</v>
      </c>
      <c r="I24" s="660">
        <f t="shared" si="14"/>
        <v>0.21271176278918213</v>
      </c>
      <c r="J24" s="661">
        <f>+(I24/$I$5)*100</f>
        <v>128.03737804514489</v>
      </c>
      <c r="K24" s="662">
        <v>1.2120569832000001</v>
      </c>
      <c r="L24" s="663" t="s">
        <v>19</v>
      </c>
      <c r="M24" s="664">
        <f t="shared" si="15"/>
        <v>0.34649692433701396</v>
      </c>
      <c r="N24" s="665">
        <v>16</v>
      </c>
    </row>
    <row r="25" spans="1:14" s="2" customFormat="1" ht="35.1" customHeight="1">
      <c r="A25" s="652">
        <v>21</v>
      </c>
      <c r="B25" s="653" t="s">
        <v>81</v>
      </c>
      <c r="C25" s="654" t="s">
        <v>52</v>
      </c>
      <c r="D25" s="655" t="s">
        <v>9</v>
      </c>
      <c r="E25" s="656">
        <v>1.648377</v>
      </c>
      <c r="F25" s="657" t="s">
        <v>12</v>
      </c>
      <c r="G25" s="658">
        <v>0.93</v>
      </c>
      <c r="H25" s="659" t="s">
        <v>227</v>
      </c>
      <c r="I25" s="660">
        <f t="shared" si="14"/>
        <v>0.21484222873900294</v>
      </c>
      <c r="J25" s="661">
        <f>+(I25/$I$5)*100</f>
        <v>129.31976727765698</v>
      </c>
      <c r="K25" s="662">
        <v>1.2245710000000001</v>
      </c>
      <c r="L25" s="663" t="s">
        <v>19</v>
      </c>
      <c r="M25" s="664">
        <f t="shared" si="15"/>
        <v>0.34608528211104117</v>
      </c>
      <c r="N25" s="665">
        <v>16</v>
      </c>
    </row>
    <row r="26" spans="1:14" s="2" customFormat="1" ht="35.1" customHeight="1">
      <c r="A26" s="669">
        <v>22</v>
      </c>
      <c r="B26" s="670" t="s">
        <v>66</v>
      </c>
      <c r="C26" s="671" t="s">
        <v>21</v>
      </c>
      <c r="D26" s="672" t="s">
        <v>9</v>
      </c>
      <c r="E26" s="673">
        <v>1.6900189999999999</v>
      </c>
      <c r="F26" s="674" t="s">
        <v>12</v>
      </c>
      <c r="G26" s="675">
        <v>0.93</v>
      </c>
      <c r="H26" s="676" t="s">
        <v>243</v>
      </c>
      <c r="I26" s="677">
        <f t="shared" si="0"/>
        <v>0.22026966438579343</v>
      </c>
      <c r="J26" s="678">
        <f t="shared" ref="J26:J28" si="17">+(I26/$I$5)*100</f>
        <v>132.58669817330536</v>
      </c>
      <c r="K26" s="679">
        <v>1.2313019999999999</v>
      </c>
      <c r="L26" s="680" t="s">
        <v>19</v>
      </c>
      <c r="M26" s="681">
        <f t="shared" si="2"/>
        <v>0.37254629652189308</v>
      </c>
      <c r="N26" s="682">
        <v>27</v>
      </c>
    </row>
    <row r="27" spans="1:14" s="2" customFormat="1" ht="35.1" customHeight="1">
      <c r="A27" s="669">
        <v>23</v>
      </c>
      <c r="B27" s="670" t="s">
        <v>68</v>
      </c>
      <c r="C27" s="671" t="s">
        <v>23</v>
      </c>
      <c r="D27" s="672" t="s">
        <v>9</v>
      </c>
      <c r="E27" s="673">
        <v>1.6961139999999999</v>
      </c>
      <c r="F27" s="674" t="s">
        <v>12</v>
      </c>
      <c r="G27" s="675">
        <v>0.93</v>
      </c>
      <c r="H27" s="676" t="s">
        <v>234</v>
      </c>
      <c r="I27" s="677">
        <f t="shared" ref="I27" si="18">(E27*1000)/(8250*0.93)</f>
        <v>0.2210640599543825</v>
      </c>
      <c r="J27" s="678">
        <f t="shared" ref="J27" si="19">+(I27/$I$5)*100</f>
        <v>133.0648679011997</v>
      </c>
      <c r="K27" s="679">
        <v>1.264305</v>
      </c>
      <c r="L27" s="680" t="s">
        <v>19</v>
      </c>
      <c r="M27" s="681">
        <f t="shared" ref="M27" si="20">+(E27/K27)-1</f>
        <v>0.34153863189657541</v>
      </c>
      <c r="N27" s="682">
        <v>15</v>
      </c>
    </row>
    <row r="28" spans="1:14" s="2" customFormat="1" ht="35.1" customHeight="1">
      <c r="A28" s="683">
        <v>24</v>
      </c>
      <c r="B28" s="670" t="s">
        <v>242</v>
      </c>
      <c r="C28" s="671" t="s">
        <v>21</v>
      </c>
      <c r="D28" s="672" t="s">
        <v>9</v>
      </c>
      <c r="E28" s="673">
        <v>1.7294119999999999</v>
      </c>
      <c r="F28" s="674" t="s">
        <v>12</v>
      </c>
      <c r="G28" s="675">
        <v>0.93</v>
      </c>
      <c r="H28" s="676" t="s">
        <v>241</v>
      </c>
      <c r="I28" s="677">
        <f t="shared" si="0"/>
        <v>0.22540397523623332</v>
      </c>
      <c r="J28" s="678">
        <f t="shared" si="17"/>
        <v>135.67718875426394</v>
      </c>
      <c r="K28" s="679">
        <v>1.2677780000000001</v>
      </c>
      <c r="L28" s="680" t="s">
        <v>19</v>
      </c>
      <c r="M28" s="681">
        <f t="shared" si="2"/>
        <v>0.36412841995996126</v>
      </c>
      <c r="N28" s="682">
        <v>25</v>
      </c>
    </row>
    <row r="29" spans="1:14" s="2" customFormat="1" ht="35.1" customHeight="1">
      <c r="A29" s="481">
        <v>25</v>
      </c>
      <c r="B29" s="482" t="s">
        <v>37</v>
      </c>
      <c r="C29" s="483" t="s">
        <v>36</v>
      </c>
      <c r="D29" s="484" t="s">
        <v>45</v>
      </c>
      <c r="E29" s="485">
        <v>0.72899999999999998</v>
      </c>
      <c r="F29" s="486" t="s">
        <v>11</v>
      </c>
      <c r="G29" s="487">
        <v>0.65</v>
      </c>
      <c r="H29" s="488" t="s">
        <v>85</v>
      </c>
      <c r="I29" s="489">
        <f>(E29*1000)/(4932*0.65)</f>
        <v>0.22740033688938796</v>
      </c>
      <c r="J29" s="490">
        <f>+(I29/$I$5)*100</f>
        <v>136.87885672197817</v>
      </c>
      <c r="K29" s="491">
        <v>0.68</v>
      </c>
      <c r="L29" s="492" t="s">
        <v>11</v>
      </c>
      <c r="M29" s="493">
        <f>+(E29/K29)-1</f>
        <v>7.2058823529411731E-2</v>
      </c>
      <c r="N29" s="494">
        <v>7</v>
      </c>
    </row>
    <row r="30" spans="1:14" s="2" customFormat="1" ht="35.1" customHeight="1">
      <c r="A30" s="684">
        <v>26</v>
      </c>
      <c r="B30" s="685" t="s">
        <v>70</v>
      </c>
      <c r="C30" s="686" t="s">
        <v>21</v>
      </c>
      <c r="D30" s="687" t="s">
        <v>9</v>
      </c>
      <c r="E30" s="688">
        <v>1.8052239999999999</v>
      </c>
      <c r="F30" s="689" t="s">
        <v>12</v>
      </c>
      <c r="G30" s="690">
        <v>0.93</v>
      </c>
      <c r="H30" s="691" t="s">
        <v>240</v>
      </c>
      <c r="I30" s="692">
        <f>(E30*1000)/(8250*0.93)</f>
        <v>0.23528497882046268</v>
      </c>
      <c r="J30" s="693">
        <f>+(I30/$I$5)*100</f>
        <v>141.6248513319714</v>
      </c>
      <c r="K30" s="694">
        <v>1.3353569999999999</v>
      </c>
      <c r="L30" s="695" t="s">
        <v>19</v>
      </c>
      <c r="M30" s="696">
        <f t="shared" ref="M30" si="21">+(E30/K30)-1</f>
        <v>0.35186620506725919</v>
      </c>
      <c r="N30" s="697">
        <v>21</v>
      </c>
    </row>
    <row r="31" spans="1:14" s="2" customFormat="1" ht="35.1" customHeight="1">
      <c r="A31" s="684">
        <v>27</v>
      </c>
      <c r="B31" s="698" t="s">
        <v>83</v>
      </c>
      <c r="C31" s="686" t="s">
        <v>22</v>
      </c>
      <c r="D31" s="687" t="s">
        <v>9</v>
      </c>
      <c r="E31" s="688">
        <v>1.8218350000000001</v>
      </c>
      <c r="F31" s="689" t="s">
        <v>12</v>
      </c>
      <c r="G31" s="690">
        <v>0.93</v>
      </c>
      <c r="H31" s="691" t="s">
        <v>248</v>
      </c>
      <c r="I31" s="692">
        <f t="shared" ref="I31" si="22">(E31*1000)/(8250*0.93)</f>
        <v>0.23744998370804823</v>
      </c>
      <c r="J31" s="693">
        <f t="shared" ref="J31" si="23">+(I31/$I$5)*100</f>
        <v>142.92803055265281</v>
      </c>
      <c r="K31" s="694">
        <v>1.3680950303999999</v>
      </c>
      <c r="L31" s="695" t="s">
        <v>19</v>
      </c>
      <c r="M31" s="696">
        <f t="shared" ref="M31" si="24">+(E31/K31)-1</f>
        <v>0.33165822513611265</v>
      </c>
      <c r="N31" s="697">
        <v>14</v>
      </c>
    </row>
    <row r="32" spans="1:14" s="2" customFormat="1" ht="35.1" customHeight="1">
      <c r="A32" s="684">
        <v>28</v>
      </c>
      <c r="B32" s="698" t="s">
        <v>82</v>
      </c>
      <c r="C32" s="686" t="s">
        <v>20</v>
      </c>
      <c r="D32" s="687" t="s">
        <v>9</v>
      </c>
      <c r="E32" s="688">
        <v>1.88263</v>
      </c>
      <c r="F32" s="689" t="s">
        <v>12</v>
      </c>
      <c r="G32" s="690">
        <v>0.93</v>
      </c>
      <c r="H32" s="691" t="s">
        <v>239</v>
      </c>
      <c r="I32" s="692">
        <f>(E32*1000)/(8250*0.93)</f>
        <v>0.24537373737373738</v>
      </c>
      <c r="J32" s="693">
        <f t="shared" ref="J32" si="25">+(I32/$I$5)*100</f>
        <v>147.697567649837</v>
      </c>
      <c r="K32" s="694">
        <v>1.4578439999999999</v>
      </c>
      <c r="L32" s="695" t="s">
        <v>19</v>
      </c>
      <c r="M32" s="696">
        <f>+(E32/K32)-1</f>
        <v>0.29137959891456156</v>
      </c>
      <c r="N32" s="697">
        <v>11</v>
      </c>
    </row>
    <row r="33" spans="1:14" s="2" customFormat="1" ht="35.1" customHeight="1">
      <c r="A33" s="467">
        <v>29</v>
      </c>
      <c r="B33" s="468" t="s">
        <v>43</v>
      </c>
      <c r="C33" s="469" t="s">
        <v>24</v>
      </c>
      <c r="D33" s="470" t="s">
        <v>3</v>
      </c>
      <c r="E33" s="471">
        <v>1.3050847459999999</v>
      </c>
      <c r="F33" s="472" t="s">
        <v>11</v>
      </c>
      <c r="G33" s="473">
        <v>0.65</v>
      </c>
      <c r="H33" s="474" t="s">
        <v>57</v>
      </c>
      <c r="I33" s="475">
        <f>(E33*1000)/(7000*0.65)</f>
        <v>0.28683181230769228</v>
      </c>
      <c r="J33" s="476">
        <f t="shared" ref="J33:J37" si="26">+(I33/$I$5)*100</f>
        <v>172.65238511615479</v>
      </c>
      <c r="K33" s="477">
        <v>1.0932200000000001</v>
      </c>
      <c r="L33" s="478" t="s">
        <v>11</v>
      </c>
      <c r="M33" s="479">
        <f t="shared" ref="M33:M37" si="27">+(E33/K33)-1</f>
        <v>0.19379881999963389</v>
      </c>
      <c r="N33" s="480">
        <v>9</v>
      </c>
    </row>
    <row r="34" spans="1:14" s="2" customFormat="1" ht="34.5" customHeight="1">
      <c r="A34" s="570">
        <v>30</v>
      </c>
      <c r="B34" s="571" t="s">
        <v>28</v>
      </c>
      <c r="C34" s="572" t="s">
        <v>53</v>
      </c>
      <c r="D34" s="573" t="s">
        <v>4</v>
      </c>
      <c r="E34" s="574">
        <v>2.3644067799999999</v>
      </c>
      <c r="F34" s="575" t="s">
        <v>11</v>
      </c>
      <c r="G34" s="576">
        <v>0.8</v>
      </c>
      <c r="H34" s="577" t="s">
        <v>261</v>
      </c>
      <c r="I34" s="578">
        <f>(E34*1000)/(9562*0.8)</f>
        <v>0.30908894321271696</v>
      </c>
      <c r="J34" s="579">
        <f>+(I34/$I$5)*100</f>
        <v>186.04959759993872</v>
      </c>
      <c r="K34" s="574">
        <v>3.5932203390000002</v>
      </c>
      <c r="L34" s="580" t="s">
        <v>11</v>
      </c>
      <c r="M34" s="581">
        <f>+(E34/K34)-1</f>
        <v>-0.34198113198423596</v>
      </c>
      <c r="N34" s="582">
        <v>1</v>
      </c>
    </row>
    <row r="35" spans="1:14" s="2" customFormat="1" ht="35.1" customHeight="1">
      <c r="A35" s="495">
        <v>31</v>
      </c>
      <c r="B35" s="496" t="s">
        <v>25</v>
      </c>
      <c r="C35" s="497" t="s">
        <v>26</v>
      </c>
      <c r="D35" s="498" t="s">
        <v>27</v>
      </c>
      <c r="E35" s="499">
        <v>2.7251089999999998</v>
      </c>
      <c r="F35" s="500" t="s">
        <v>44</v>
      </c>
      <c r="G35" s="501">
        <v>0.93</v>
      </c>
      <c r="H35" s="502" t="s">
        <v>246</v>
      </c>
      <c r="I35" s="503">
        <f>(E35*1000)/(8250*0.93)</f>
        <v>0.3551787552948843</v>
      </c>
      <c r="J35" s="504">
        <f t="shared" si="26"/>
        <v>213.792391962669</v>
      </c>
      <c r="K35" s="499">
        <v>2.5537190000000001</v>
      </c>
      <c r="L35" s="505" t="s">
        <v>19</v>
      </c>
      <c r="M35" s="506">
        <f t="shared" si="27"/>
        <v>6.7113883712342615E-2</v>
      </c>
      <c r="N35" s="507">
        <v>6</v>
      </c>
    </row>
    <row r="36" spans="1:14" s="2" customFormat="1" ht="35.1" customHeight="1">
      <c r="A36" s="508">
        <v>32</v>
      </c>
      <c r="B36" s="509" t="s">
        <v>42</v>
      </c>
      <c r="C36" s="510" t="s">
        <v>26</v>
      </c>
      <c r="D36" s="511" t="s">
        <v>27</v>
      </c>
      <c r="E36" s="512">
        <v>2.847683</v>
      </c>
      <c r="F36" s="513" t="s">
        <v>44</v>
      </c>
      <c r="G36" s="514">
        <v>0.93</v>
      </c>
      <c r="H36" s="515" t="s">
        <v>247</v>
      </c>
      <c r="I36" s="516">
        <f>(E36*1000)/(8250*0.93)</f>
        <v>0.37115451287064188</v>
      </c>
      <c r="J36" s="517">
        <f t="shared" si="26"/>
        <v>223.40866369801327</v>
      </c>
      <c r="K36" s="512">
        <v>2.6450339999999999</v>
      </c>
      <c r="L36" s="518" t="s">
        <v>19</v>
      </c>
      <c r="M36" s="519">
        <f t="shared" si="27"/>
        <v>7.661489417527334E-2</v>
      </c>
      <c r="N36" s="520">
        <v>8</v>
      </c>
    </row>
    <row r="37" spans="1:14" s="2" customFormat="1" ht="35.1" customHeight="1">
      <c r="A37" s="521">
        <v>33</v>
      </c>
      <c r="B37" s="522" t="s">
        <v>31</v>
      </c>
      <c r="C37" s="523" t="s">
        <v>32</v>
      </c>
      <c r="D37" s="524" t="s">
        <v>6</v>
      </c>
      <c r="E37" s="525">
        <v>6.0270999999999999</v>
      </c>
      <c r="F37" s="526" t="s">
        <v>11</v>
      </c>
      <c r="G37" s="527">
        <v>0.92</v>
      </c>
      <c r="H37" s="528" t="s">
        <v>264</v>
      </c>
      <c r="I37" s="529">
        <f>(E37*1000)/(11000*0.92)</f>
        <v>0.59556324110671932</v>
      </c>
      <c r="J37" s="530">
        <f t="shared" si="26"/>
        <v>358.48678442361557</v>
      </c>
      <c r="K37" s="525">
        <v>6.1047741140215717</v>
      </c>
      <c r="L37" s="531" t="s">
        <v>11</v>
      </c>
      <c r="M37" s="699">
        <f t="shared" si="27"/>
        <v>-1.2723503371429912E-2</v>
      </c>
      <c r="N37" s="532">
        <v>3</v>
      </c>
    </row>
    <row r="38" spans="1:14" s="2" customFormat="1" ht="35.1" customHeight="1">
      <c r="A38" s="533">
        <v>34</v>
      </c>
      <c r="B38" s="534" t="s">
        <v>39</v>
      </c>
      <c r="C38" s="535" t="s">
        <v>33</v>
      </c>
      <c r="D38" s="536" t="s">
        <v>6</v>
      </c>
      <c r="E38" s="537">
        <v>6.62981</v>
      </c>
      <c r="F38" s="538" t="s">
        <v>11</v>
      </c>
      <c r="G38" s="539">
        <v>0.92</v>
      </c>
      <c r="H38" s="540" t="s">
        <v>265</v>
      </c>
      <c r="I38" s="541">
        <f>(E38*1000)/(11000*0.92)</f>
        <v>0.65511956521739134</v>
      </c>
      <c r="J38" s="542">
        <f>+(I38/$I$5)*100</f>
        <v>394.33546286597721</v>
      </c>
      <c r="K38" s="537">
        <v>6.7152515254237297</v>
      </c>
      <c r="L38" s="543" t="s">
        <v>11</v>
      </c>
      <c r="M38" s="700">
        <f>+(E38/K38)-1</f>
        <v>-1.2723503371430023E-2</v>
      </c>
      <c r="N38" s="544">
        <v>3</v>
      </c>
    </row>
    <row r="39" spans="1:14" s="2" customFormat="1" ht="35.1" customHeight="1">
      <c r="A39" s="545">
        <v>35</v>
      </c>
      <c r="B39" s="546" t="s">
        <v>41</v>
      </c>
      <c r="C39" s="547" t="s">
        <v>34</v>
      </c>
      <c r="D39" s="548" t="s">
        <v>7</v>
      </c>
      <c r="E39" s="549">
        <v>6.8231299999999999</v>
      </c>
      <c r="F39" s="550" t="s">
        <v>11</v>
      </c>
      <c r="G39" s="551">
        <v>0.92</v>
      </c>
      <c r="H39" s="552" t="s">
        <v>266</v>
      </c>
      <c r="I39" s="553">
        <f>(E39*1000)/(11100*0.92)</f>
        <v>0.66814825695260482</v>
      </c>
      <c r="J39" s="554">
        <f>+(I39/$I$5)*100</f>
        <v>402.17781021556169</v>
      </c>
      <c r="K39" s="549">
        <v>6.932154576271186</v>
      </c>
      <c r="L39" s="555" t="s">
        <v>11</v>
      </c>
      <c r="M39" s="701">
        <f>+(E39/K39)-1</f>
        <v>-1.5727372359003344E-2</v>
      </c>
      <c r="N39" s="556">
        <v>2</v>
      </c>
    </row>
    <row r="40" spans="1:14" s="13" customFormat="1" ht="35.1" customHeight="1">
      <c r="A40" s="557">
        <v>36</v>
      </c>
      <c r="B40" s="558" t="s">
        <v>29</v>
      </c>
      <c r="C40" s="559" t="s">
        <v>30</v>
      </c>
      <c r="D40" s="560" t="s">
        <v>5</v>
      </c>
      <c r="E40" s="561">
        <v>0.59071549000000001</v>
      </c>
      <c r="F40" s="562" t="s">
        <v>13</v>
      </c>
      <c r="G40" s="563">
        <v>0.99</v>
      </c>
      <c r="H40" s="564" t="s">
        <v>86</v>
      </c>
      <c r="I40" s="565">
        <f>(E40*1000)/(860*0.99)</f>
        <v>0.6938166431759456</v>
      </c>
      <c r="J40" s="566">
        <f>+(I40/$I$5)*100</f>
        <v>417.62835619192089</v>
      </c>
      <c r="K40" s="561">
        <v>0.44971391271720002</v>
      </c>
      <c r="L40" s="567" t="s">
        <v>13</v>
      </c>
      <c r="M40" s="568">
        <f t="shared" ref="M40" si="28">+(E40/K40)-1</f>
        <v>0.31353616887425062</v>
      </c>
      <c r="N40" s="569">
        <v>13</v>
      </c>
    </row>
    <row r="41" spans="1:14" s="2" customFormat="1" ht="35.1" customHeight="1">
      <c r="A41" s="583">
        <v>37</v>
      </c>
      <c r="B41" s="584" t="s">
        <v>40</v>
      </c>
      <c r="C41" s="585" t="s">
        <v>53</v>
      </c>
      <c r="D41" s="586" t="s">
        <v>8</v>
      </c>
      <c r="E41" s="587">
        <v>6.2982649679999998</v>
      </c>
      <c r="F41" s="588" t="s">
        <v>11</v>
      </c>
      <c r="G41" s="589">
        <v>0.84</v>
      </c>
      <c r="H41" s="590" t="s">
        <v>222</v>
      </c>
      <c r="I41" s="591">
        <f>(E41*1000)/(10256*0.84)</f>
        <v>0.73107785547136173</v>
      </c>
      <c r="J41" s="592">
        <f t="shared" si="1"/>
        <v>440.05696033929445</v>
      </c>
      <c r="K41" s="587">
        <v>6.2581486310000001</v>
      </c>
      <c r="L41" s="593" t="s">
        <v>11</v>
      </c>
      <c r="M41" s="594">
        <f>+(E41/K41)-1</f>
        <v>6.4102563498222853E-3</v>
      </c>
      <c r="N41" s="595">
        <v>4</v>
      </c>
    </row>
    <row r="42" spans="1:14" s="2" customFormat="1" ht="35.1" customHeight="1" thickBot="1">
      <c r="A42" s="596">
        <v>38</v>
      </c>
      <c r="B42" s="597" t="s">
        <v>35</v>
      </c>
      <c r="C42" s="598" t="s">
        <v>32</v>
      </c>
      <c r="D42" s="599" t="s">
        <v>6</v>
      </c>
      <c r="E42" s="600">
        <v>7.8813560000000003</v>
      </c>
      <c r="F42" s="601" t="s">
        <v>11</v>
      </c>
      <c r="G42" s="602">
        <v>0.9</v>
      </c>
      <c r="H42" s="603" t="s">
        <v>267</v>
      </c>
      <c r="I42" s="604">
        <f>(E42*1000)/(11000*0.9)</f>
        <v>0.79609656565656572</v>
      </c>
      <c r="J42" s="605">
        <f t="shared" si="1"/>
        <v>479.19360735322283</v>
      </c>
      <c r="K42" s="600">
        <v>7.4105461393596981</v>
      </c>
      <c r="L42" s="606" t="s">
        <v>11</v>
      </c>
      <c r="M42" s="702">
        <f t="shared" ref="M42" si="29">+(E42/K42)-1</f>
        <v>6.3532410673443618E-2</v>
      </c>
      <c r="N42" s="607">
        <v>5</v>
      </c>
    </row>
    <row r="43" spans="1:14" s="2" customFormat="1" ht="25.5" customHeight="1">
      <c r="A43" s="818" t="s">
        <v>1</v>
      </c>
      <c r="B43" s="819"/>
      <c r="C43" s="820"/>
      <c r="D43" s="824" t="s">
        <v>2</v>
      </c>
      <c r="E43" s="825"/>
      <c r="F43" s="825"/>
      <c r="G43" s="825"/>
      <c r="H43" s="825"/>
      <c r="I43" s="825"/>
      <c r="J43" s="825"/>
      <c r="K43" s="825"/>
      <c r="L43" s="826"/>
      <c r="M43" s="827" t="s">
        <v>49</v>
      </c>
      <c r="N43" s="828"/>
    </row>
    <row r="44" spans="1:14" s="2" customFormat="1" ht="23.25" customHeight="1">
      <c r="A44" s="821"/>
      <c r="B44" s="822"/>
      <c r="C44" s="823"/>
      <c r="D44" s="831" t="s">
        <v>262</v>
      </c>
      <c r="E44" s="832"/>
      <c r="F44" s="832"/>
      <c r="G44" s="832"/>
      <c r="H44" s="833"/>
      <c r="I44" s="831" t="s">
        <v>263</v>
      </c>
      <c r="J44" s="832"/>
      <c r="K44" s="832"/>
      <c r="L44" s="833"/>
      <c r="M44" s="829"/>
      <c r="N44" s="830"/>
    </row>
    <row r="45" spans="1:14" s="2" customFormat="1" ht="17.25" customHeight="1">
      <c r="A45" s="834" t="s">
        <v>47</v>
      </c>
      <c r="B45" s="835"/>
      <c r="C45" s="836"/>
      <c r="D45" s="837">
        <v>5.7758000000000003</v>
      </c>
      <c r="E45" s="838"/>
      <c r="F45" s="838"/>
      <c r="G45" s="839" t="s">
        <v>15</v>
      </c>
      <c r="H45" s="840"/>
      <c r="I45" s="841">
        <v>6.4745999999999997</v>
      </c>
      <c r="J45" s="842"/>
      <c r="K45" s="839" t="s">
        <v>15</v>
      </c>
      <c r="L45" s="840"/>
      <c r="M45" s="815">
        <f>+(D45/I45)-1</f>
        <v>-0.10792944737898857</v>
      </c>
      <c r="N45" s="816"/>
    </row>
    <row r="46" spans="1:14" s="2" customFormat="1" ht="17.25" customHeight="1" thickBot="1">
      <c r="A46" s="846" t="s">
        <v>17</v>
      </c>
      <c r="B46" s="847"/>
      <c r="C46" s="848"/>
      <c r="D46" s="849">
        <v>6.3779000000000003</v>
      </c>
      <c r="E46" s="850"/>
      <c r="F46" s="850"/>
      <c r="G46" s="851" t="s">
        <v>15</v>
      </c>
      <c r="H46" s="852"/>
      <c r="I46" s="853">
        <v>7.4882</v>
      </c>
      <c r="J46" s="854"/>
      <c r="K46" s="851" t="s">
        <v>15</v>
      </c>
      <c r="L46" s="852"/>
      <c r="M46" s="855">
        <f>+(D46/I46)-1</f>
        <v>-0.14827328329905709</v>
      </c>
      <c r="N46" s="856"/>
    </row>
    <row r="47" spans="1:14" s="2" customFormat="1" ht="22.5" customHeight="1" thickBot="1">
      <c r="A47" s="857" t="s">
        <v>54</v>
      </c>
      <c r="B47" s="858"/>
      <c r="C47" s="858"/>
      <c r="D47" s="858"/>
      <c r="E47" s="858"/>
      <c r="F47" s="858"/>
      <c r="G47" s="858"/>
      <c r="H47" s="858"/>
      <c r="I47" s="858"/>
      <c r="J47" s="858"/>
      <c r="K47" s="858"/>
      <c r="L47" s="858"/>
      <c r="M47" s="858"/>
      <c r="N47" s="859"/>
    </row>
    <row r="48" spans="1:14" s="2" customFormat="1" ht="22.5" customHeight="1">
      <c r="A48" s="860" t="s">
        <v>0</v>
      </c>
      <c r="B48" s="861"/>
      <c r="C48" s="861"/>
      <c r="D48" s="861"/>
      <c r="E48" s="861"/>
      <c r="F48" s="861"/>
      <c r="G48" s="861"/>
      <c r="H48" s="861"/>
      <c r="I48" s="861"/>
      <c r="J48" s="861"/>
      <c r="K48" s="861"/>
      <c r="L48" s="861"/>
      <c r="M48" s="861"/>
      <c r="N48" s="862"/>
    </row>
    <row r="49" spans="1:14" s="2" customFormat="1" ht="18" customHeight="1">
      <c r="A49" s="843" t="s">
        <v>61</v>
      </c>
      <c r="B49" s="863"/>
      <c r="C49" s="863"/>
      <c r="D49" s="863"/>
      <c r="E49" s="863"/>
      <c r="F49" s="863"/>
      <c r="G49" s="863"/>
      <c r="H49" s="863"/>
      <c r="I49" s="863"/>
      <c r="J49" s="863"/>
      <c r="K49" s="863"/>
      <c r="L49" s="863"/>
      <c r="M49" s="863"/>
      <c r="N49" s="864"/>
    </row>
    <row r="50" spans="1:14" s="2" customFormat="1" ht="33" customHeight="1">
      <c r="A50" s="843" t="s">
        <v>60</v>
      </c>
      <c r="B50" s="844"/>
      <c r="C50" s="844"/>
      <c r="D50" s="844"/>
      <c r="E50" s="844"/>
      <c r="F50" s="844"/>
      <c r="G50" s="844"/>
      <c r="H50" s="844"/>
      <c r="I50" s="844"/>
      <c r="J50" s="844"/>
      <c r="K50" s="844"/>
      <c r="L50" s="844"/>
      <c r="M50" s="844"/>
      <c r="N50" s="845"/>
    </row>
    <row r="51" spans="1:14" s="2" customFormat="1" ht="67.5" customHeight="1">
      <c r="A51" s="843" t="s">
        <v>254</v>
      </c>
      <c r="B51" s="844"/>
      <c r="C51" s="844"/>
      <c r="D51" s="844"/>
      <c r="E51" s="844"/>
      <c r="F51" s="844"/>
      <c r="G51" s="844"/>
      <c r="H51" s="844"/>
      <c r="I51" s="844"/>
      <c r="J51" s="844"/>
      <c r="K51" s="844"/>
      <c r="L51" s="844"/>
      <c r="M51" s="844"/>
      <c r="N51" s="845"/>
    </row>
    <row r="52" spans="1:14" s="3" customFormat="1" ht="95.25" customHeight="1">
      <c r="A52" s="843" t="s">
        <v>59</v>
      </c>
      <c r="B52" s="844"/>
      <c r="C52" s="844"/>
      <c r="D52" s="844"/>
      <c r="E52" s="844"/>
      <c r="F52" s="844"/>
      <c r="G52" s="844"/>
      <c r="H52" s="844"/>
      <c r="I52" s="844"/>
      <c r="J52" s="844"/>
      <c r="K52" s="844"/>
      <c r="L52" s="844"/>
      <c r="M52" s="844"/>
      <c r="N52" s="845"/>
    </row>
    <row r="53" spans="1:14" s="2" customFormat="1" ht="15.75" customHeight="1">
      <c r="A53" s="843" t="s">
        <v>255</v>
      </c>
      <c r="B53" s="844"/>
      <c r="C53" s="844"/>
      <c r="D53" s="844"/>
      <c r="E53" s="844"/>
      <c r="F53" s="844"/>
      <c r="G53" s="844"/>
      <c r="H53" s="844"/>
      <c r="I53" s="844"/>
      <c r="J53" s="844"/>
      <c r="K53" s="844"/>
      <c r="L53" s="844"/>
      <c r="M53" s="844"/>
      <c r="N53" s="845"/>
    </row>
    <row r="54" spans="1:14" s="2" customFormat="1" ht="36.75" customHeight="1">
      <c r="A54" s="843" t="s">
        <v>256</v>
      </c>
      <c r="B54" s="844"/>
      <c r="C54" s="844"/>
      <c r="D54" s="844"/>
      <c r="E54" s="844"/>
      <c r="F54" s="844"/>
      <c r="G54" s="844"/>
      <c r="H54" s="844"/>
      <c r="I54" s="844"/>
      <c r="J54" s="844"/>
      <c r="K54" s="844"/>
      <c r="L54" s="844"/>
      <c r="M54" s="844"/>
      <c r="N54" s="845"/>
    </row>
    <row r="55" spans="1:14" s="2" customFormat="1" ht="35.25" customHeight="1">
      <c r="A55" s="868" t="s">
        <v>268</v>
      </c>
      <c r="B55" s="869"/>
      <c r="C55" s="869"/>
      <c r="D55" s="869"/>
      <c r="E55" s="869"/>
      <c r="F55" s="869"/>
      <c r="G55" s="869"/>
      <c r="H55" s="869"/>
      <c r="I55" s="869"/>
      <c r="J55" s="869"/>
      <c r="K55" s="869"/>
      <c r="L55" s="869"/>
      <c r="M55" s="869"/>
      <c r="N55" s="870"/>
    </row>
    <row r="56" spans="1:14" s="2" customFormat="1" ht="62.25" customHeight="1">
      <c r="A56" s="871" t="s">
        <v>257</v>
      </c>
      <c r="B56" s="872"/>
      <c r="C56" s="872"/>
      <c r="D56" s="872"/>
      <c r="E56" s="872"/>
      <c r="F56" s="872"/>
      <c r="G56" s="872"/>
      <c r="H56" s="872"/>
      <c r="I56" s="872"/>
      <c r="J56" s="872"/>
      <c r="K56" s="872"/>
      <c r="L56" s="872"/>
      <c r="M56" s="872"/>
      <c r="N56" s="873"/>
    </row>
    <row r="57" spans="1:14" s="2" customFormat="1" ht="48.75" customHeight="1">
      <c r="A57" s="843" t="s">
        <v>258</v>
      </c>
      <c r="B57" s="844"/>
      <c r="C57" s="844"/>
      <c r="D57" s="844"/>
      <c r="E57" s="844"/>
      <c r="F57" s="844"/>
      <c r="G57" s="844"/>
      <c r="H57" s="844"/>
      <c r="I57" s="844"/>
      <c r="J57" s="844"/>
      <c r="K57" s="844"/>
      <c r="L57" s="844"/>
      <c r="M57" s="844"/>
      <c r="N57" s="845"/>
    </row>
    <row r="58" spans="1:14" s="2" customFormat="1" ht="61.5" customHeight="1">
      <c r="A58" s="843" t="s">
        <v>259</v>
      </c>
      <c r="B58" s="844"/>
      <c r="C58" s="844"/>
      <c r="D58" s="844"/>
      <c r="E58" s="844"/>
      <c r="F58" s="844"/>
      <c r="G58" s="844"/>
      <c r="H58" s="844"/>
      <c r="I58" s="844"/>
      <c r="J58" s="844"/>
      <c r="K58" s="844"/>
      <c r="L58" s="844"/>
      <c r="M58" s="844"/>
      <c r="N58" s="845"/>
    </row>
    <row r="59" spans="1:14" s="2" customFormat="1" ht="13.5" customHeight="1">
      <c r="A59" s="865" t="s">
        <v>260</v>
      </c>
      <c r="B59" s="866"/>
      <c r="C59" s="866"/>
      <c r="D59" s="866"/>
      <c r="E59" s="866"/>
      <c r="F59" s="866"/>
      <c r="G59" s="866"/>
      <c r="H59" s="866"/>
      <c r="I59" s="866"/>
      <c r="J59" s="866"/>
      <c r="K59" s="866"/>
      <c r="L59" s="866"/>
      <c r="M59" s="866"/>
      <c r="N59" s="867"/>
    </row>
    <row r="60" spans="1:14" s="2" customFormat="1" ht="50.25" customHeight="1">
      <c r="A60" s="4"/>
      <c r="B60" s="4"/>
      <c r="C60" s="4"/>
      <c r="D60" s="4"/>
      <c r="E60" s="5"/>
      <c r="F60" s="6"/>
      <c r="G60" s="4"/>
      <c r="H60" s="4"/>
      <c r="I60" s="7"/>
      <c r="J60" s="8"/>
      <c r="K60" s="7"/>
      <c r="L60" s="7"/>
      <c r="M60" s="4"/>
      <c r="N60" s="4"/>
    </row>
    <row r="61" spans="1:14" s="2" customFormat="1" ht="21" customHeight="1">
      <c r="A61" s="4"/>
      <c r="B61" s="4"/>
      <c r="C61" s="4"/>
      <c r="D61" s="4"/>
      <c r="E61" s="5"/>
      <c r="F61" s="6"/>
      <c r="G61" s="4"/>
      <c r="H61" s="4"/>
      <c r="I61" s="7"/>
      <c r="J61" s="8"/>
      <c r="K61" s="7"/>
      <c r="L61" s="7"/>
      <c r="M61" s="4"/>
      <c r="N61" s="4"/>
    </row>
    <row r="63" spans="1:14">
      <c r="E63" s="4"/>
      <c r="F63" s="4"/>
      <c r="I63" s="4"/>
      <c r="J63" s="4"/>
      <c r="K63" s="4"/>
      <c r="L63" s="4"/>
    </row>
  </sheetData>
  <mergeCells count="42">
    <mergeCell ref="A59:N59"/>
    <mergeCell ref="A53:N53"/>
    <mergeCell ref="A54:N54"/>
    <mergeCell ref="A55:N55"/>
    <mergeCell ref="A56:N56"/>
    <mergeCell ref="A57:N57"/>
    <mergeCell ref="A58:N58"/>
    <mergeCell ref="A52:N52"/>
    <mergeCell ref="A46:C46"/>
    <mergeCell ref="D46:F46"/>
    <mergeCell ref="G46:H46"/>
    <mergeCell ref="I46:J46"/>
    <mergeCell ref="K46:L46"/>
    <mergeCell ref="M46:N46"/>
    <mergeCell ref="A47:N47"/>
    <mergeCell ref="A48:N48"/>
    <mergeCell ref="A49:N49"/>
    <mergeCell ref="A50:N50"/>
    <mergeCell ref="A51:N51"/>
    <mergeCell ref="M45:N45"/>
    <mergeCell ref="M3:N3"/>
    <mergeCell ref="A43:C44"/>
    <mergeCell ref="D43:L43"/>
    <mergeCell ref="M43:N44"/>
    <mergeCell ref="D44:H44"/>
    <mergeCell ref="I44:L44"/>
    <mergeCell ref="A45:C45"/>
    <mergeCell ref="D45:F45"/>
    <mergeCell ref="G45:H45"/>
    <mergeCell ref="I45:J45"/>
    <mergeCell ref="K45:L45"/>
    <mergeCell ref="A1:N1"/>
    <mergeCell ref="A2:N2"/>
    <mergeCell ref="C3:C4"/>
    <mergeCell ref="D3:D4"/>
    <mergeCell ref="E3:F4"/>
    <mergeCell ref="G3:G4"/>
    <mergeCell ref="H3:I4"/>
    <mergeCell ref="J3:J4"/>
    <mergeCell ref="K3:L4"/>
    <mergeCell ref="B3:B4"/>
    <mergeCell ref="A3:A4"/>
  </mergeCells>
  <printOptions horizontalCentered="1" verticalCentered="1"/>
  <pageMargins left="0" right="0" top="0" bottom="0" header="0" footer="0"/>
  <pageSetup paperSize="9" scale="40" orientation="portrait" r:id="rId1"/>
  <ignoredErrors>
    <ignoredError sqref="I33 I29 I10"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Sayfa1</vt:lpstr>
      <vt:lpstr>SHELL</vt:lpstr>
    </vt:vector>
  </TitlesOfParts>
  <Company>teknik yayıncılık tanıtım a.ş</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Muhittin Tekman</cp:lastModifiedBy>
  <cp:lastPrinted>2019-09-10T14:22:27Z</cp:lastPrinted>
  <dcterms:created xsi:type="dcterms:W3CDTF">2005-09-07T09:12:33Z</dcterms:created>
  <dcterms:modified xsi:type="dcterms:W3CDTF">2019-09-18T12:56:49Z</dcterms:modified>
</cp:coreProperties>
</file>