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35" yWindow="-30" windowWidth="11520" windowHeight="9645" tabRatio="601"/>
  </bookViews>
  <sheets>
    <sheet name="konut" sheetId="11" r:id="rId1"/>
  </sheets>
  <definedNames>
    <definedName name="_xlnm.Print_Area" localSheetId="0">konut!$A$1:$N$41</definedName>
  </definedNames>
  <calcPr calcId="124519"/>
</workbook>
</file>

<file path=xl/calcChain.xml><?xml version="1.0" encoding="utf-8"?>
<calcChain xmlns="http://schemas.openxmlformats.org/spreadsheetml/2006/main">
  <c r="I19" i="11"/>
  <c r="M17"/>
  <c r="I17"/>
  <c r="M14" l="1"/>
  <c r="I14"/>
  <c r="M11"/>
  <c r="I11"/>
  <c r="I9" l="1"/>
  <c r="I18"/>
  <c r="I16"/>
  <c r="I12"/>
  <c r="I13"/>
  <c r="I10"/>
  <c r="I8"/>
  <c r="I7"/>
  <c r="I6"/>
  <c r="I15"/>
  <c r="I5"/>
  <c r="J5" l="1"/>
  <c r="J17"/>
  <c r="J14"/>
  <c r="J15"/>
  <c r="J6"/>
  <c r="J13"/>
  <c r="J10"/>
  <c r="J7"/>
  <c r="J12"/>
  <c r="J18"/>
  <c r="J16"/>
  <c r="J9"/>
  <c r="J11"/>
  <c r="J8"/>
  <c r="M9"/>
  <c r="M18"/>
  <c r="M8"/>
  <c r="M7"/>
  <c r="M6"/>
  <c r="M15"/>
  <c r="M5"/>
  <c r="M16"/>
  <c r="M12"/>
  <c r="M13"/>
  <c r="M10"/>
  <c r="M30" l="1"/>
  <c r="M29"/>
  <c r="J19" l="1"/>
  <c r="M22"/>
  <c r="I22"/>
  <c r="J22" s="1"/>
  <c r="M26"/>
  <c r="M23"/>
  <c r="M21"/>
  <c r="M25"/>
  <c r="M24"/>
  <c r="M20"/>
  <c r="M19"/>
  <c r="I26"/>
  <c r="J26" s="1"/>
  <c r="I23"/>
  <c r="J23" s="1"/>
  <c r="I21"/>
  <c r="J21" s="1"/>
  <c r="I25"/>
  <c r="J25" s="1"/>
  <c r="I24"/>
  <c r="J24" s="1"/>
  <c r="I20"/>
  <c r="J20" s="1"/>
</calcChain>
</file>

<file path=xl/sharedStrings.xml><?xml version="1.0" encoding="utf-8"?>
<sst xmlns="http://schemas.openxmlformats.org/spreadsheetml/2006/main" count="169" uniqueCount="99">
  <si>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</si>
  <si>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</si>
  <si>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</si>
  <si>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</si>
  <si>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</si>
  <si>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</si>
  <si>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</si>
  <si>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</si>
  <si>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</si>
  <si>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</si>
  <si>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</si>
  <si>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</si>
  <si>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</si>
  <si>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</si>
  <si>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</si>
  <si>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</si>
  <si>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Ortalama 
İşletme 
Verim 
Değeri</t>
  </si>
  <si>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</si>
  <si>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</si>
  <si>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</si>
  <si>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</si>
  <si>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</si>
  <si>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</si>
  <si>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</si>
  <si>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</si>
  <si>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</si>
  <si>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 xml:space="preserve">Birim Fiyat 
</t>
    </r>
    <r>
      <rPr>
        <b/>
        <sz val="11"/>
        <rFont val="Arial"/>
        <family val="2"/>
        <charset val="162"/>
      </rPr>
      <t>Değişimi</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</si>
  <si>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</si>
  <si>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t>ABD Doları</t>
  </si>
  <si>
    <r>
      <t xml:space="preserve">Motorin 
</t>
    </r>
    <r>
      <rPr>
        <sz val="14"/>
        <rFont val="Arial"/>
        <family val="2"/>
        <charset val="162"/>
      </rPr>
      <t>(VP Diesel)</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</si>
  <si>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</si>
  <si>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</si>
  <si>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r>
      <t>İstanbul</t>
    </r>
    <r>
      <rPr>
        <b/>
        <sz val="14"/>
        <rFont val="Arial"/>
        <family val="2"/>
        <charset val="162"/>
      </rPr>
      <t xml:space="preserve">
</t>
    </r>
    <r>
      <rPr>
        <b/>
        <sz val="13"/>
        <rFont val="Arial"/>
        <family val="2"/>
        <charset val="162"/>
      </rPr>
      <t>HAKAN KÖMÜR</t>
    </r>
  </si>
  <si>
    <t>Sıra No</t>
  </si>
  <si>
    <r>
      <t>İstanbul Avrupa Yakası</t>
    </r>
    <r>
      <rPr>
        <b/>
        <sz val="14"/>
        <rFont val="Arial"/>
        <family val="2"/>
        <charset val="162"/>
      </rPr>
      <t xml:space="preserve">
SHELL TÜRKİYE</t>
    </r>
  </si>
  <si>
    <t>TESİSAT DERGİSİ - B2B MEDYA - TEKNİK SEKTÖR YAYINCILIĞI</t>
  </si>
  <si>
    <r>
      <rPr>
        <sz val="11"/>
        <rFont val="Arial"/>
        <family val="2"/>
        <charset val="162"/>
      </rPr>
      <t xml:space="preserve">Değişim </t>
    </r>
    <r>
      <rPr>
        <b/>
        <sz val="11"/>
        <rFont val="Arial"/>
        <family val="2"/>
        <charset val="162"/>
      </rPr>
      <t xml:space="preserve">
Sırası</t>
    </r>
  </si>
  <si>
    <r>
      <rPr>
        <b/>
        <sz val="11"/>
        <rFont val="Arial"/>
        <family val="2"/>
        <charset val="162"/>
      </rPr>
      <t>2.</t>
    </r>
    <r>
      <rPr>
        <sz val="11"/>
        <rFont val="Arial"/>
        <family val="2"/>
        <charset val="162"/>
      </rPr>
      <t xml:space="preserve">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vertAlign val="superscript"/>
        <sz val="11"/>
        <rFont val="Arial"/>
        <family val="2"/>
        <charset val="162"/>
      </rPr>
      <t>0</t>
    </r>
    <r>
      <rPr>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</si>
  <si>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t>8250
kcal/m³</t>
  </si>
  <si>
    <t>TL/m³</t>
  </si>
  <si>
    <r>
      <t>TL/m</t>
    </r>
    <r>
      <rPr>
        <vertAlign val="superscript"/>
        <sz val="11"/>
        <rFont val="Arial"/>
        <family val="2"/>
      </rPr>
      <t>3</t>
    </r>
  </si>
  <si>
    <r>
      <t xml:space="preserve">Ankara
</t>
    </r>
    <r>
      <rPr>
        <b/>
        <sz val="12"/>
        <rFont val="Arial"/>
        <family val="2"/>
      </rPr>
      <t>BAŞKENTGAZ</t>
    </r>
  </si>
  <si>
    <r>
      <t xml:space="preserve">İstanbul
</t>
    </r>
    <r>
      <rPr>
        <b/>
        <sz val="12"/>
        <rFont val="Arial"/>
        <family val="2"/>
      </rPr>
      <t>İGDAŞ</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</si>
  <si>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</si>
  <si>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</si>
  <si>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</si>
  <si>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</si>
  <si>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</si>
  <si>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</si>
  <si>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</si>
  <si>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</si>
  <si>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0 - 800.000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</si>
  <si>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En Ucuza 
Göre 
Yakıt 
Maliyeti 
İndeksi</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</si>
  <si>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</si>
  <si>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</si>
  <si>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t>100.001 - 1.000.000 m3/yıl
Doğalgaz Tüketimi için</t>
  </si>
  <si>
    <t>0- 100.000 m3/yıl
Doğalgaz Tüketimi için</t>
  </si>
  <si>
    <t>0,889361 x 1000
860 x 0,99</t>
  </si>
  <si>
    <t>1,178029 x 1000
860 x 0,99</t>
  </si>
  <si>
    <r>
      <t xml:space="preserve">Eskişehir
</t>
    </r>
    <r>
      <rPr>
        <b/>
        <sz val="12"/>
        <rFont val="Arial"/>
        <family val="2"/>
      </rPr>
      <t>ESGAZ KOLİN</t>
    </r>
  </si>
  <si>
    <r>
      <t xml:space="preserve">Eskişehir
</t>
    </r>
    <r>
      <rPr>
        <b/>
        <sz val="12"/>
        <rFont val="Arial"/>
        <family val="2"/>
        <charset val="162"/>
      </rPr>
      <t>ESGAZ KOLİN</t>
    </r>
  </si>
  <si>
    <r>
      <t xml:space="preserve">Bursa
</t>
    </r>
    <r>
      <rPr>
        <b/>
        <sz val="12"/>
        <rFont val="Arial"/>
        <family val="2"/>
        <charset val="162"/>
      </rPr>
      <t>BURSAGAZ SOCAR Turkey</t>
    </r>
  </si>
  <si>
    <r>
      <t xml:space="preserve">İzmit
</t>
    </r>
    <r>
      <rPr>
        <b/>
        <sz val="12"/>
        <rFont val="Arial"/>
        <family val="2"/>
      </rPr>
      <t>İZGAZ PALMET</t>
    </r>
  </si>
  <si>
    <t>4750
kcal/kg</t>
  </si>
  <si>
    <t>1,352280 x 1000
4750 x 0,65</t>
  </si>
  <si>
    <r>
      <t xml:space="preserve">Soma Kısrakdere
Manisa - </t>
    </r>
    <r>
      <rPr>
        <b/>
        <sz val="14"/>
        <rFont val="Arial"/>
        <family val="2"/>
        <charset val="162"/>
      </rPr>
      <t>TKİ ELİ</t>
    </r>
  </si>
  <si>
    <t xml:space="preserve">2,289290 x 1000
8250 x 1,07 </t>
  </si>
  <si>
    <t xml:space="preserve">1,903178 x 1000
8250 x 1,07 </t>
  </si>
  <si>
    <t>2,036955 x 1000
8250 x 1,07</t>
  </si>
  <si>
    <t>1,907015 x 1000
8250 x 1,07</t>
  </si>
  <si>
    <t>1,847312 x 1000
8250 x 1,07</t>
  </si>
  <si>
    <t>2,164873 x 1000
8250 x 1,07</t>
  </si>
  <si>
    <t>2,040238 x 1000
8250 x 1,07</t>
  </si>
  <si>
    <t>1,975472 x 1000
8250 x 1,07</t>
  </si>
  <si>
    <t>2,087533 x 1000
8250 x 1,07</t>
  </si>
  <si>
    <t>1,931764 x 1000
8250 x 1,07</t>
  </si>
  <si>
    <t>2,285332 x 1000
8250 x 1,07</t>
  </si>
  <si>
    <t xml:space="preserve">1,86402 x 1000
8250 x 1,07 </t>
  </si>
  <si>
    <t xml:space="preserve">1,985495 x 1000
8250 x 1,07 </t>
  </si>
  <si>
    <t xml:space="preserve">2,080829 x 1000
8250 x 1,07 </t>
  </si>
  <si>
    <r>
      <rPr>
        <b/>
        <sz val="11"/>
        <rFont val="Arial"/>
        <family val="2"/>
        <charset val="162"/>
      </rPr>
      <t>3. Doğalgaz</t>
    </r>
    <r>
      <rPr>
        <sz val="11"/>
        <rFont val="Arial"/>
        <family val="2"/>
      </rPr>
      <t xml:space="preserve"> birim fiyatları 03 Aralık 2021 tarihinde yayınlanan </t>
    </r>
    <r>
      <rPr>
        <b/>
        <sz val="11"/>
        <rFont val="Arial"/>
        <family val="2"/>
      </rPr>
      <t>BAŞKENTGAZ, BURSAGAZ, ESGAZ,  İGDAŞ</t>
    </r>
    <r>
      <rPr>
        <sz val="11"/>
        <rFont val="Arial"/>
        <family val="2"/>
      </rPr>
      <t xml:space="preserve"> ve</t>
    </r>
    <r>
      <rPr>
        <b/>
        <sz val="11"/>
        <rFont val="Arial"/>
        <family val="2"/>
      </rPr>
      <t xml:space="preserve"> İZGAZ  PALMET</t>
    </r>
    <r>
      <rPr>
        <sz val="11"/>
        <rFont val="Arial"/>
        <family val="2"/>
      </rPr>
      <t xml:space="preserve"> şehir gaz dağıtım şirketlerinin tarifelerinde belirtilen fiyatlardır.</t>
    </r>
    <r>
      <rPr>
        <b/>
        <sz val="11"/>
        <rFont val="Arial"/>
        <family val="2"/>
      </rPr>
      <t xml:space="preserve"> </t>
    </r>
  </si>
  <si>
    <t>3,950000 x 1000
7.000 x 0,65</t>
  </si>
  <si>
    <r>
      <t>9.</t>
    </r>
    <r>
      <rPr>
        <sz val="11"/>
        <rFont val="Arial"/>
        <family val="2"/>
        <charset val="162"/>
      </rPr>
      <t>.Ankara'daki Başkent Doğalgaz Dağıtım Şirketinin geçtiğimiz yıllardaki fiyatlandırma 0 - 800.000 m3/yıl  ve 800.000 m3/yıl ve üstü şeklinde iki  farklı kategoride olan tarife  0 - 100.000 m3/yıl , 100.001 - 1.000.000 m3/yıl, 1.000.001- 10.000.000 m3/yıl, 10.000.001 - 100.000.000 m3/yıl ile 100.000.001 ve üzeri şeklindeki beş kategori olacak şekllde değişmiştir. Bu nedenle yıllık birim fiyat değişimleri yeni değerler üzerinden uygun şekilde değerlendirilerek belirlenmiştir. Ayrıca konutlardaki kullanım ile ilgili olan bu tabloda Ankara ve diğer şehirlerdeki 10.000.001 - 100.000.000 m3/yıl ile 100.000.001 ve üzeri kategorileri değerlendirilmemiştir.</t>
    </r>
  </si>
  <si>
    <t xml:space="preserve">10 Aralık 2020
Tarihindeki 
Birim Fiyatları </t>
  </si>
  <si>
    <t>18,388175 x 1000
11.100 x 1,06</t>
  </si>
  <si>
    <t>16,562500 x 1000
11.000 x 0,90</t>
  </si>
  <si>
    <r>
      <t xml:space="preserve">09 Aralık </t>
    </r>
    <r>
      <rPr>
        <b/>
        <sz val="12"/>
        <rFont val="Arial"/>
        <family val="2"/>
        <charset val="162"/>
      </rPr>
      <t>2021</t>
    </r>
    <r>
      <rPr>
        <sz val="12"/>
        <rFont val="Arial"/>
        <family val="2"/>
        <charset val="162"/>
      </rPr>
      <t xml:space="preserve"> tarihinde</t>
    </r>
  </si>
  <si>
    <r>
      <t xml:space="preserve">(  10 Aralık 2021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</si>
  <si>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10 Aralık 2021
</t>
    </r>
    <r>
      <rPr>
        <sz val="12"/>
        <rFont val="Arial"/>
        <family val="2"/>
        <charset val="162"/>
      </rPr>
      <t>Tarihindeki
Birim Fiyat</t>
    </r>
  </si>
  <si>
    <r>
      <t xml:space="preserve">10 Aralık 2021 </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</si>
  <si>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10 Aralık 2021
10 Aralık 2020</t>
  </si>
  <si>
    <r>
      <t>5.</t>
    </r>
    <r>
      <rPr>
        <sz val="11"/>
        <rFont val="Arial"/>
        <family val="2"/>
        <charset val="162"/>
      </rPr>
      <t xml:space="preserve"> </t>
    </r>
    <r>
      <rPr>
        <b/>
        <sz val="11"/>
        <rFont val="Arial"/>
        <family val="2"/>
        <charset val="162"/>
      </rPr>
      <t xml:space="preserve">Elektrik </t>
    </r>
    <r>
      <rPr>
        <sz val="11"/>
        <rFont val="Arial"/>
        <family val="2"/>
        <charset val="162"/>
      </rPr>
      <t xml:space="preserve">birim fiyatları 30 Haziran 2021 tarihinde yayınlanan, 01 Temmuz 2021 tarihinden itibaren geçerli olacağı ilan edilen ve 10 Aralık 2021 tarihinde geçerli olan </t>
    </r>
    <r>
      <rPr>
        <b/>
        <sz val="11"/>
        <rFont val="Arial"/>
        <family val="2"/>
        <charset val="162"/>
      </rPr>
      <t>EPDK'nın Elektrik Piyasası Tarife Tabloları</t>
    </r>
    <r>
      <rPr>
        <sz val="11"/>
        <rFont val="Arial"/>
        <family val="2"/>
        <charset val="162"/>
      </rPr>
      <t xml:space="preserve">'ndan alınmış </t>
    </r>
    <r>
      <rPr>
        <b/>
        <sz val="11"/>
        <rFont val="Arial"/>
        <family val="2"/>
        <charset val="162"/>
      </rPr>
      <t>TEDAŞ'ın</t>
    </r>
    <r>
      <rPr>
        <sz val="11"/>
        <rFont val="Arial"/>
        <family val="2"/>
        <charset val="162"/>
      </rPr>
      <t xml:space="preserve"> Diğer Tüm Dağıtım Sistemi Kullanıcıları için (4) Dağıtım Şirketinden Enerji Alan Tüketicilere Tek Terimli ve Tek Zamanlı tarifede belirtilen birim fiyatına; mesken ve ticarethane kullanımında TRT payı (%2) ve enerji fonu için (%1), Belediye Elektrik Tüketim Vergisi (%5) ilave edilmiş, KDV'li fiyattır.Enerji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</si>
  <si>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6.</t>
    </r>
    <r>
      <rPr>
        <sz val="11"/>
        <rFont val="Arial"/>
        <family val="2"/>
        <charset val="162"/>
      </rPr>
      <t xml:space="preserve">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10 Aralık 2021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</si>
  <si>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rPr>
        <b/>
        <sz val="11"/>
        <rFont val="Arial"/>
        <family val="2"/>
        <charset val="162"/>
      </rPr>
      <t>7</t>
    </r>
    <r>
      <rPr>
        <sz val="11"/>
        <rFont val="Arial"/>
        <family val="2"/>
        <charset val="162"/>
      </rPr>
      <t xml:space="preserve">. </t>
    </r>
    <r>
      <rPr>
        <b/>
        <sz val="11"/>
        <rFont val="Arial"/>
        <family val="2"/>
        <charset val="162"/>
      </rPr>
      <t>Yerli linyit kömürü</t>
    </r>
    <r>
      <rPr>
        <sz val="11"/>
        <rFont val="Arial"/>
        <family val="2"/>
        <charset val="162"/>
      </rPr>
      <t xml:space="preserve"> fiyatları 10 Aralık 2020 tarihinde geçerli olan, TKİ - ELİ'nin 28 Ekim 2021 tarihli satış fiyat listesinde yayınlanan,  Isınma Amaçlı (Torbalanmış)  </t>
    </r>
    <r>
      <rPr>
        <b/>
        <sz val="11"/>
        <rFont val="Arial"/>
        <family val="2"/>
        <charset val="162"/>
      </rPr>
      <t>İstanbul Bayi Depo Satış Fiyatı</t>
    </r>
    <r>
      <rPr>
        <sz val="11"/>
        <rFont val="Arial"/>
        <family val="2"/>
        <charset val="162"/>
      </rPr>
      <t xml:space="preserve"> +18 mm Yıkanmış Fındık - Torba fiyatı 1.146 TL/ton (KDV Hariç-nakliye bedeli dahil)dir. Bu kömürün alt ısıl değeri ise ELİ Laboratuvar Şube Müdürlüğü'nün Kümülatif Ağırlıklı Komple Analiz Değerleri tablosuna göre 4.750 kcal/kg olarak belirtilmektedir.</t>
    </r>
  </si>
  <si>
    <r>
      <t>8</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10 Aralık 2021 tarihinde geçerli olan </t>
    </r>
    <r>
      <rPr>
        <b/>
        <sz val="11"/>
        <rFont val="Arial"/>
        <family val="2"/>
        <charset val="162"/>
      </rPr>
      <t>portakal tipi</t>
    </r>
    <r>
      <rPr>
        <sz val="11"/>
        <rFont val="Arial"/>
        <family val="2"/>
        <charset val="162"/>
      </rPr>
      <t xml:space="preserve"> </t>
    </r>
    <r>
      <rPr>
        <b/>
        <sz val="11"/>
        <rFont val="Arial"/>
        <family val="2"/>
        <charset val="162"/>
      </rPr>
      <t xml:space="preserve">ithal linyit </t>
    </r>
    <r>
      <rPr>
        <sz val="11"/>
        <rFont val="Arial"/>
        <family val="2"/>
        <charset val="162"/>
      </rPr>
      <t>için nakliye ücreti ve KDV dahil bayi satış fiyatı 158 TL/25 kg.torba veya 3.950 TL/ton'dur.</t>
    </r>
  </si>
  <si>
    <r>
      <rPr>
        <b/>
        <sz val="11"/>
        <rFont val="Arial"/>
        <family val="2"/>
        <charset val="162"/>
      </rPr>
      <t>4</t>
    </r>
    <r>
      <rPr>
        <sz val="11"/>
        <rFont val="Arial"/>
        <family val="2"/>
        <charset val="162"/>
      </rPr>
      <t xml:space="preserve">. </t>
    </r>
    <r>
      <rPr>
        <b/>
        <sz val="11"/>
        <rFont val="Arial"/>
        <family val="2"/>
        <charset val="162"/>
      </rPr>
      <t>LPG tüpga</t>
    </r>
    <r>
      <rPr>
        <sz val="11"/>
        <rFont val="Arial"/>
        <family val="2"/>
        <charset val="162"/>
      </rPr>
      <t xml:space="preserve">z ve </t>
    </r>
    <r>
      <rPr>
        <b/>
        <sz val="11"/>
        <rFont val="Arial"/>
        <family val="2"/>
        <charset val="162"/>
      </rPr>
      <t>Dökmegaz</t>
    </r>
    <r>
      <rPr>
        <sz val="11"/>
        <rFont val="Arial"/>
        <family val="2"/>
        <charset val="162"/>
      </rPr>
      <t xml:space="preserve"> fiyatları 25 Kasım 2021 tarihinde yayınlanan, 10 Aralık 2021 tarihinde geçerli olan </t>
    </r>
    <r>
      <rPr>
        <b/>
        <sz val="11"/>
        <rFont val="Arial"/>
        <family val="2"/>
        <charset val="162"/>
      </rPr>
      <t>AYGAZ ve  İPRAGAZ</t>
    </r>
    <r>
      <rPr>
        <sz val="11"/>
        <rFont val="Arial"/>
        <family val="2"/>
        <charset val="162"/>
      </rPr>
      <t xml:space="preserve">  fiyat sirkülerlerinden alınmış olan fiyatların ortalamasıdır. </t>
    </r>
    <r>
      <rPr>
        <b/>
        <sz val="11"/>
        <rFont val="Arial"/>
        <family val="2"/>
        <charset val="162"/>
      </rPr>
      <t xml:space="preserve">LNG dökmegaz </t>
    </r>
    <r>
      <rPr>
        <sz val="11"/>
        <rFont val="Arial"/>
        <family val="2"/>
        <charset val="162"/>
      </rPr>
      <t>fiyatları 01Aralık 2021 tarihinde yayınlanan</t>
    </r>
    <r>
      <rPr>
        <b/>
        <sz val="11"/>
        <rFont val="Arial"/>
        <family val="2"/>
        <charset val="162"/>
      </rPr>
      <t xml:space="preserve"> İPRAGAZ</t>
    </r>
    <r>
      <rPr>
        <sz val="11"/>
        <rFont val="Arial"/>
        <family val="2"/>
        <charset val="162"/>
      </rPr>
      <t xml:space="preserve">  fiyat sirkülerlerinden alınmış olan fiyatların ortalamasıdır. Miks dökmegazın kullanımında buharlaştırıcı gerekmektedir. Birim fiyatlar belirlenirken işletme maliyetleri gözönüne alınmamıştır. </t>
    </r>
  </si>
  <si>
    <r>
      <t xml:space="preserve">10 Aralık </t>
    </r>
    <r>
      <rPr>
        <b/>
        <sz val="12"/>
        <rFont val="Arial"/>
        <family val="2"/>
        <charset val="162"/>
      </rPr>
      <t>2020</t>
    </r>
    <r>
      <rPr>
        <sz val="12"/>
        <rFont val="Arial"/>
        <family val="2"/>
        <charset val="162"/>
      </rPr>
      <t xml:space="preserve"> tarihinde</t>
    </r>
  </si>
  <si>
    <t>12,201183 x 1000
10.256 x 0,84</t>
  </si>
  <si>
    <t>11,780000 x 1000
9.875 x 0,80</t>
  </si>
</sst>
</file>

<file path=xl/styles.xml><?xml version="1.0" encoding="utf-8"?>
<styleSheet xmlns="http://schemas.openxmlformats.org/spreadsheetml/2006/main">
  <numFmts count="5">
    <numFmt numFmtId="164" formatCode="#,##0.000000"/>
    <numFmt numFmtId="165" formatCode="0.0000"/>
    <numFmt numFmtId="166" formatCode="#,##0.0000"/>
    <numFmt numFmtId="167" formatCode="0.000000"/>
    <numFmt numFmtId="168" formatCode="0.0%"/>
  </numFmts>
  <fonts count="30">
    <font>
      <sz val="10"/>
      <name val="Arial"/>
      <charset val="162"/>
    </font>
    <font>
      <sz val="11"/>
      <color theme="1"/>
      <name val="Calibri"/>
      <family val="2"/>
      <charset val="162"/>
      <scheme val="minor"/>
    </font>
    <font>
      <sz val="11"/>
      <color theme="1"/>
      <name val="Calibri"/>
      <family val="2"/>
      <charset val="162"/>
      <scheme val="minor"/>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vertAlign val="superscript"/>
      <sz val="11"/>
      <name val="Arial"/>
      <family val="2"/>
      <charset val="162"/>
    </font>
    <font>
      <b/>
      <sz val="16"/>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name val="Arial"/>
      <family val="2"/>
      <charset val="162"/>
    </font>
    <font>
      <sz val="13"/>
      <name val="Arial"/>
      <family val="2"/>
      <charset val="162"/>
    </font>
    <font>
      <b/>
      <sz val="22"/>
      <name val="Arial"/>
      <family val="2"/>
      <charset val="162"/>
    </font>
    <font>
      <sz val="13.5"/>
      <name val="Arial"/>
      <family val="2"/>
      <charset val="162"/>
    </font>
    <font>
      <sz val="12"/>
      <name val="Arial"/>
      <family val="2"/>
    </font>
    <font>
      <vertAlign val="superscript"/>
      <sz val="12"/>
      <name val="Arial"/>
      <family val="2"/>
      <charset val="162"/>
    </font>
    <font>
      <b/>
      <sz val="12"/>
      <name val="Arial"/>
      <family val="2"/>
    </font>
    <font>
      <sz val="13.5"/>
      <name val="Arial"/>
      <family val="2"/>
    </font>
    <font>
      <sz val="11"/>
      <name val="Arial"/>
      <family val="2"/>
    </font>
    <font>
      <b/>
      <sz val="16"/>
      <name val="Arial"/>
      <family val="2"/>
    </font>
    <font>
      <vertAlign val="superscript"/>
      <sz val="11"/>
      <name val="Arial"/>
      <family val="2"/>
    </font>
    <font>
      <b/>
      <sz val="13.5"/>
      <name val="Arial"/>
      <family val="2"/>
      <charset val="162"/>
    </font>
    <font>
      <b/>
      <sz val="11"/>
      <name val="Arial"/>
      <family val="2"/>
    </font>
    <font>
      <sz val="20"/>
      <name val="Arial"/>
      <family val="2"/>
      <charset val="162"/>
    </font>
  </fonts>
  <fills count="18">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19FF81"/>
        <bgColor indexed="64"/>
      </patternFill>
    </fill>
    <fill>
      <patternFill patternType="solid">
        <fgColor rgb="FF8BFFBF"/>
        <bgColor indexed="64"/>
      </patternFill>
    </fill>
    <fill>
      <patternFill patternType="solid">
        <fgColor rgb="FF9BE5FF"/>
        <bgColor indexed="64"/>
      </patternFill>
    </fill>
    <fill>
      <patternFill patternType="solid">
        <fgColor rgb="FFC9F1FF"/>
        <bgColor indexed="64"/>
      </patternFill>
    </fill>
    <fill>
      <patternFill patternType="solid">
        <fgColor theme="9" tint="0.59999389629810485"/>
        <bgColor indexed="64"/>
      </patternFill>
    </fill>
    <fill>
      <patternFill patternType="solid">
        <fgColor rgb="FFFF99FF"/>
        <bgColor indexed="64"/>
      </patternFill>
    </fill>
    <fill>
      <patternFill patternType="solid">
        <fgColor rgb="FFFFBDFF"/>
        <bgColor indexed="64"/>
      </patternFill>
    </fill>
    <fill>
      <patternFill patternType="solid">
        <fgColor rgb="FFCDDEF3"/>
        <bgColor indexed="64"/>
      </patternFill>
    </fill>
    <fill>
      <patternFill patternType="solid">
        <fgColor rgb="FFFFFF79"/>
        <bgColor indexed="64"/>
      </patternFill>
    </fill>
    <fill>
      <patternFill patternType="solid">
        <fgColor rgb="FFFFFFA7"/>
        <bgColor indexed="64"/>
      </patternFill>
    </fill>
    <fill>
      <patternFill patternType="solid">
        <fgColor rgb="FFFFFF4F"/>
        <bgColor indexed="64"/>
      </patternFill>
    </fill>
  </fills>
  <borders count="76">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s>
  <cellStyleXfs count="7">
    <xf numFmtId="0" fontId="0" fillId="0" borderId="0"/>
    <xf numFmtId="0" fontId="2" fillId="0" borderId="0"/>
    <xf numFmtId="0" fontId="13" fillId="0" borderId="0"/>
    <xf numFmtId="0" fontId="1" fillId="0" borderId="0"/>
    <xf numFmtId="0" fontId="1" fillId="0" borderId="0"/>
    <xf numFmtId="0" fontId="1" fillId="0" borderId="0"/>
    <xf numFmtId="0" fontId="1" fillId="0" borderId="0"/>
  </cellStyleXfs>
  <cellXfs count="255">
    <xf numFmtId="0" fontId="0" fillId="0" borderId="0" xfId="0"/>
    <xf numFmtId="0" fontId="13" fillId="0" borderId="0" xfId="0" applyFont="1" applyFill="1"/>
    <xf numFmtId="0" fontId="8" fillId="0" borderId="0" xfId="0" applyFont="1" applyFill="1"/>
    <xf numFmtId="164" fontId="13" fillId="0" borderId="0" xfId="0" applyNumberFormat="1" applyFont="1" applyFill="1" applyAlignment="1">
      <alignment horizontal="center"/>
    </xf>
    <xf numFmtId="0" fontId="13" fillId="0" borderId="0" xfId="0" applyFont="1" applyFill="1" applyBorder="1" applyAlignment="1">
      <alignment horizontal="left"/>
    </xf>
    <xf numFmtId="166" fontId="13" fillId="0" borderId="0" xfId="0" applyNumberFormat="1" applyFont="1" applyFill="1"/>
    <xf numFmtId="0" fontId="13" fillId="0" borderId="0" xfId="0" applyFont="1" applyFill="1" applyAlignment="1">
      <alignment horizontal="center"/>
    </xf>
    <xf numFmtId="0" fontId="17" fillId="0" borderId="0" xfId="0" applyFont="1" applyFill="1"/>
    <xf numFmtId="0" fontId="17" fillId="0" borderId="0" xfId="0" applyFont="1" applyFill="1" applyAlignment="1">
      <alignment horizontal="left"/>
    </xf>
    <xf numFmtId="0" fontId="16" fillId="0" borderId="0" xfId="0" applyFont="1" applyFill="1"/>
    <xf numFmtId="0" fontId="6" fillId="0"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23" fillId="0" borderId="0" xfId="0" applyFont="1" applyFill="1"/>
    <xf numFmtId="0" fontId="23" fillId="8" borderId="67" xfId="0" applyFont="1" applyFill="1" applyBorder="1" applyAlignment="1">
      <alignment horizontal="center" vertical="center"/>
    </xf>
    <xf numFmtId="167" fontId="10" fillId="8" borderId="9" xfId="0" applyNumberFormat="1" applyFont="1" applyFill="1" applyBorder="1" applyAlignment="1">
      <alignment horizontal="center" vertical="center"/>
    </xf>
    <xf numFmtId="0" fontId="17" fillId="0" borderId="0" xfId="0" applyFont="1" applyFill="1" applyAlignment="1">
      <alignment horizontal="left" vertical="center"/>
    </xf>
    <xf numFmtId="0" fontId="23" fillId="9" borderId="67" xfId="0" applyFont="1" applyFill="1" applyBorder="1" applyAlignment="1">
      <alignment horizontal="center" vertical="center"/>
    </xf>
    <xf numFmtId="0" fontId="4" fillId="9" borderId="7" xfId="0" applyFont="1" applyFill="1" applyBorder="1" applyAlignment="1">
      <alignment horizontal="center" vertical="center" wrapText="1"/>
    </xf>
    <xf numFmtId="0" fontId="8" fillId="9" borderId="2"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9" borderId="4" xfId="0" applyFont="1" applyFill="1" applyBorder="1" applyAlignment="1">
      <alignment vertical="center" wrapText="1"/>
    </xf>
    <xf numFmtId="9" fontId="8" fillId="9" borderId="9" xfId="0" applyNumberFormat="1" applyFont="1" applyFill="1" applyBorder="1" applyAlignment="1">
      <alignment horizontal="center" vertical="center"/>
    </xf>
    <xf numFmtId="0" fontId="6" fillId="9" borderId="6" xfId="0" applyFont="1" applyFill="1" applyBorder="1" applyAlignment="1">
      <alignment horizontal="center" vertical="center" wrapText="1"/>
    </xf>
    <xf numFmtId="167" fontId="10" fillId="9" borderId="12" xfId="0" applyNumberFormat="1" applyFont="1" applyFill="1" applyBorder="1" applyAlignment="1">
      <alignment horizontal="center" vertical="center"/>
    </xf>
    <xf numFmtId="0" fontId="6" fillId="9" borderId="5" xfId="0" applyFont="1" applyFill="1" applyBorder="1" applyAlignment="1">
      <alignment vertical="center" wrapText="1"/>
    </xf>
    <xf numFmtId="0" fontId="23" fillId="10" borderId="66" xfId="0" applyFont="1" applyFill="1" applyBorder="1" applyAlignment="1">
      <alignment horizontal="center" vertical="center"/>
    </xf>
    <xf numFmtId="0" fontId="3" fillId="10" borderId="10" xfId="0" applyFont="1" applyFill="1" applyBorder="1" applyAlignment="1">
      <alignment horizontal="center" vertical="center" wrapText="1"/>
    </xf>
    <xf numFmtId="0" fontId="8" fillId="10" borderId="3" xfId="0" applyFont="1" applyFill="1" applyBorder="1" applyAlignment="1">
      <alignment horizontal="center" vertical="center" wrapText="1"/>
    </xf>
    <xf numFmtId="0" fontId="8" fillId="10" borderId="13" xfId="0" applyFont="1" applyFill="1" applyBorder="1" applyAlignment="1">
      <alignment horizontal="center" vertical="center" wrapText="1"/>
    </xf>
    <xf numFmtId="3" fontId="8" fillId="10" borderId="4" xfId="0" applyNumberFormat="1" applyFont="1" applyFill="1" applyBorder="1" applyAlignment="1">
      <alignment vertical="center" wrapText="1"/>
    </xf>
    <xf numFmtId="9" fontId="8" fillId="10" borderId="9" xfId="0" applyNumberFormat="1" applyFont="1" applyFill="1" applyBorder="1" applyAlignment="1">
      <alignment horizontal="center" vertical="center"/>
    </xf>
    <xf numFmtId="0" fontId="6" fillId="10" borderId="6" xfId="0" applyFont="1" applyFill="1" applyBorder="1" applyAlignment="1">
      <alignment horizontal="center" vertical="center" wrapText="1"/>
    </xf>
    <xf numFmtId="167" fontId="10" fillId="10" borderId="9" xfId="0" applyNumberFormat="1" applyFont="1" applyFill="1" applyBorder="1" applyAlignment="1">
      <alignment horizontal="center" vertical="center"/>
    </xf>
    <xf numFmtId="3" fontId="6" fillId="10" borderId="5" xfId="0" applyNumberFormat="1" applyFont="1" applyFill="1" applyBorder="1" applyAlignment="1">
      <alignment vertical="center" wrapText="1"/>
    </xf>
    <xf numFmtId="0" fontId="6" fillId="8" borderId="4" xfId="0" applyFont="1" applyFill="1" applyBorder="1" applyAlignment="1">
      <alignment vertical="center" wrapText="1"/>
    </xf>
    <xf numFmtId="0" fontId="23" fillId="13" borderId="66" xfId="0" applyFont="1" applyFill="1" applyBorder="1" applyAlignment="1">
      <alignment horizontal="center" vertical="center"/>
    </xf>
    <xf numFmtId="0" fontId="4" fillId="13" borderId="10"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5" xfId="0" applyFont="1" applyFill="1" applyBorder="1" applyAlignment="1">
      <alignment horizontal="center" vertical="center" wrapText="1"/>
    </xf>
    <xf numFmtId="0" fontId="8" fillId="13" borderId="5" xfId="0" applyFont="1" applyFill="1" applyBorder="1" applyAlignment="1">
      <alignment vertical="center" wrapText="1"/>
    </xf>
    <xf numFmtId="9" fontId="8" fillId="13" borderId="12" xfId="0" applyNumberFormat="1" applyFont="1" applyFill="1" applyBorder="1" applyAlignment="1">
      <alignment horizontal="center" vertical="center"/>
    </xf>
    <xf numFmtId="0" fontId="6" fillId="13" borderId="8" xfId="0" applyFont="1" applyFill="1" applyBorder="1" applyAlignment="1">
      <alignment horizontal="center" vertical="center" wrapText="1"/>
    </xf>
    <xf numFmtId="167" fontId="10" fillId="13" borderId="12" xfId="0" applyNumberFormat="1" applyFont="1" applyFill="1" applyBorder="1" applyAlignment="1">
      <alignment horizontal="center" vertical="center"/>
    </xf>
    <xf numFmtId="0" fontId="6" fillId="13" borderId="5" xfId="0" applyFont="1" applyFill="1" applyBorder="1" applyAlignment="1">
      <alignment vertical="center" wrapText="1"/>
    </xf>
    <xf numFmtId="164" fontId="4" fillId="10" borderId="12" xfId="0" applyNumberFormat="1" applyFont="1" applyFill="1" applyBorder="1" applyAlignment="1">
      <alignment horizontal="right" vertical="center" wrapText="1"/>
    </xf>
    <xf numFmtId="164" fontId="4" fillId="13" borderId="12" xfId="0" applyNumberFormat="1" applyFont="1" applyFill="1" applyBorder="1" applyAlignment="1">
      <alignment horizontal="right" vertical="center" wrapText="1"/>
    </xf>
    <xf numFmtId="0" fontId="23" fillId="15" borderId="66" xfId="0" applyFont="1" applyFill="1" applyBorder="1" applyAlignment="1">
      <alignment horizontal="center" vertical="center"/>
    </xf>
    <xf numFmtId="0" fontId="5" fillId="15" borderId="11" xfId="0" applyFont="1" applyFill="1" applyBorder="1" applyAlignment="1">
      <alignment horizontal="center" vertical="center" wrapText="1"/>
    </xf>
    <xf numFmtId="0" fontId="20" fillId="15" borderId="66" xfId="0" applyFont="1" applyFill="1" applyBorder="1" applyAlignment="1">
      <alignment horizontal="center" vertical="center" wrapText="1"/>
    </xf>
    <xf numFmtId="0" fontId="23" fillId="15" borderId="60" xfId="0" applyFont="1" applyFill="1" applyBorder="1" applyAlignment="1">
      <alignment horizontal="center" vertical="center" wrapText="1"/>
    </xf>
    <xf numFmtId="164" fontId="27" fillId="15" borderId="12" xfId="0" applyNumberFormat="1" applyFont="1" applyFill="1" applyBorder="1" applyAlignment="1">
      <alignment horizontal="right" vertical="center" wrapText="1"/>
    </xf>
    <xf numFmtId="3" fontId="5" fillId="15" borderId="5" xfId="0" applyNumberFormat="1" applyFont="1" applyFill="1" applyBorder="1" applyAlignment="1">
      <alignment vertical="center" wrapText="1"/>
    </xf>
    <xf numFmtId="9" fontId="23" fillId="15" borderId="12" xfId="0" applyNumberFormat="1" applyFont="1" applyFill="1" applyBorder="1" applyAlignment="1">
      <alignment horizontal="center" vertical="center"/>
    </xf>
    <xf numFmtId="0" fontId="24" fillId="15" borderId="8" xfId="0" applyFont="1" applyFill="1" applyBorder="1" applyAlignment="1">
      <alignment horizontal="center" vertical="center" wrapText="1"/>
    </xf>
    <xf numFmtId="167" fontId="25" fillId="15" borderId="12" xfId="0" applyNumberFormat="1" applyFont="1" applyFill="1" applyBorder="1" applyAlignment="1">
      <alignment horizontal="center" vertical="center"/>
    </xf>
    <xf numFmtId="166" fontId="24" fillId="15" borderId="5" xfId="0" applyNumberFormat="1" applyFont="1" applyFill="1" applyBorder="1" applyAlignment="1">
      <alignment vertical="center" wrapText="1"/>
    </xf>
    <xf numFmtId="0" fontId="23" fillId="15" borderId="67" xfId="0" applyFont="1" applyFill="1" applyBorder="1" applyAlignment="1">
      <alignment horizontal="center" vertical="center"/>
    </xf>
    <xf numFmtId="0" fontId="3" fillId="15" borderId="11" xfId="0" applyFont="1" applyFill="1" applyBorder="1" applyAlignment="1">
      <alignment horizontal="center" vertical="center" wrapText="1"/>
    </xf>
    <xf numFmtId="164" fontId="4" fillId="9" borderId="9" xfId="0" applyNumberFormat="1" applyFont="1" applyFill="1" applyBorder="1" applyAlignment="1">
      <alignment horizontal="right" vertical="center" wrapText="1"/>
    </xf>
    <xf numFmtId="0" fontId="23" fillId="16" borderId="66" xfId="0" applyFont="1" applyFill="1" applyBorder="1" applyAlignment="1">
      <alignment horizontal="center" vertical="center"/>
    </xf>
    <xf numFmtId="0" fontId="22" fillId="16" borderId="11" xfId="0" applyFont="1" applyFill="1" applyBorder="1" applyAlignment="1">
      <alignment horizontal="center" vertical="center" wrapText="1"/>
    </xf>
    <xf numFmtId="0" fontId="20" fillId="16" borderId="66" xfId="0" applyFont="1" applyFill="1" applyBorder="1" applyAlignment="1">
      <alignment horizontal="center" vertical="center" wrapText="1"/>
    </xf>
    <xf numFmtId="0" fontId="23" fillId="16" borderId="60" xfId="0" applyFont="1" applyFill="1" applyBorder="1" applyAlignment="1">
      <alignment horizontal="center" vertical="center" wrapText="1"/>
    </xf>
    <xf numFmtId="3" fontId="5" fillId="16" borderId="5" xfId="0" applyNumberFormat="1" applyFont="1" applyFill="1" applyBorder="1" applyAlignment="1">
      <alignment vertical="center" wrapText="1"/>
    </xf>
    <xf numFmtId="9" fontId="23" fillId="16" borderId="12" xfId="0" applyNumberFormat="1" applyFont="1" applyFill="1" applyBorder="1" applyAlignment="1">
      <alignment horizontal="center" vertical="center"/>
    </xf>
    <xf numFmtId="0" fontId="24" fillId="16" borderId="8" xfId="0" applyFont="1" applyFill="1" applyBorder="1" applyAlignment="1">
      <alignment horizontal="center" vertical="center" wrapText="1"/>
    </xf>
    <xf numFmtId="167" fontId="25" fillId="16" borderId="12" xfId="0" applyNumberFormat="1" applyFont="1" applyFill="1" applyBorder="1" applyAlignment="1">
      <alignment horizontal="center" vertical="center"/>
    </xf>
    <xf numFmtId="164" fontId="27" fillId="16" borderId="12" xfId="0" applyNumberFormat="1" applyFont="1" applyFill="1" applyBorder="1" applyAlignment="1">
      <alignment horizontal="right" vertical="center" wrapText="1"/>
    </xf>
    <xf numFmtId="166" fontId="24" fillId="16" borderId="5" xfId="0" applyNumberFormat="1" applyFont="1" applyFill="1" applyBorder="1" applyAlignment="1">
      <alignment vertical="center" wrapText="1"/>
    </xf>
    <xf numFmtId="0" fontId="23" fillId="7" borderId="14" xfId="0" applyFont="1" applyFill="1" applyBorder="1" applyAlignment="1">
      <alignment horizontal="center" vertical="center"/>
    </xf>
    <xf numFmtId="0" fontId="4" fillId="7" borderId="15" xfId="0" applyFont="1" applyFill="1" applyBorder="1" applyAlignment="1">
      <alignment horizontal="center" vertical="center" wrapText="1"/>
    </xf>
    <xf numFmtId="0" fontId="8" fillId="7" borderId="18" xfId="0" applyFont="1" applyFill="1" applyBorder="1" applyAlignment="1">
      <alignment horizontal="center" vertical="center" wrapText="1"/>
    </xf>
    <xf numFmtId="0" fontId="8" fillId="7" borderId="1" xfId="0" applyFont="1" applyFill="1" applyBorder="1" applyAlignment="1">
      <alignment horizontal="center" vertical="center" wrapText="1"/>
    </xf>
    <xf numFmtId="164" fontId="4" fillId="7" borderId="16" xfId="0" applyNumberFormat="1" applyFont="1" applyFill="1" applyBorder="1" applyAlignment="1">
      <alignment horizontal="right" vertical="center" wrapText="1"/>
    </xf>
    <xf numFmtId="0" fontId="8" fillId="7" borderId="1" xfId="0" applyFont="1" applyFill="1" applyBorder="1" applyAlignment="1">
      <alignment vertical="center" wrapText="1"/>
    </xf>
    <xf numFmtId="9" fontId="8" fillId="7" borderId="16" xfId="0" applyNumberFormat="1" applyFont="1" applyFill="1" applyBorder="1" applyAlignment="1">
      <alignment horizontal="center" vertical="center"/>
    </xf>
    <xf numFmtId="0" fontId="6" fillId="7" borderId="17" xfId="0" applyFont="1" applyFill="1" applyBorder="1" applyAlignment="1">
      <alignment horizontal="center" vertical="center" wrapText="1"/>
    </xf>
    <xf numFmtId="167" fontId="10" fillId="7" borderId="16" xfId="0" applyNumberFormat="1" applyFont="1" applyFill="1" applyBorder="1" applyAlignment="1">
      <alignment horizontal="center" vertical="center"/>
    </xf>
    <xf numFmtId="0" fontId="6" fillId="7" borderId="1" xfId="0" applyFont="1" applyFill="1" applyBorder="1" applyAlignment="1">
      <alignment vertical="center" wrapText="1"/>
    </xf>
    <xf numFmtId="0" fontId="23" fillId="17" borderId="66" xfId="0" applyFont="1" applyFill="1" applyBorder="1" applyAlignment="1">
      <alignment horizontal="center" vertical="center"/>
    </xf>
    <xf numFmtId="0" fontId="3" fillId="17" borderId="11" xfId="0" applyFont="1" applyFill="1" applyBorder="1" applyAlignment="1">
      <alignment horizontal="center" vertical="center" wrapText="1"/>
    </xf>
    <xf numFmtId="0" fontId="20" fillId="17" borderId="66" xfId="0" applyFont="1" applyFill="1" applyBorder="1" applyAlignment="1">
      <alignment horizontal="center" vertical="center" wrapText="1"/>
    </xf>
    <xf numFmtId="0" fontId="23" fillId="17" borderId="60" xfId="0" applyFont="1" applyFill="1" applyBorder="1" applyAlignment="1">
      <alignment horizontal="center" vertical="center" wrapText="1"/>
    </xf>
    <xf numFmtId="164" fontId="27" fillId="17" borderId="12" xfId="0" applyNumberFormat="1" applyFont="1" applyFill="1" applyBorder="1" applyAlignment="1">
      <alignment horizontal="right" vertical="center" wrapText="1"/>
    </xf>
    <xf numFmtId="3" fontId="5" fillId="17" borderId="5" xfId="0" applyNumberFormat="1" applyFont="1" applyFill="1" applyBorder="1" applyAlignment="1">
      <alignment vertical="center" wrapText="1"/>
    </xf>
    <xf numFmtId="9" fontId="23" fillId="17" borderId="12" xfId="0" applyNumberFormat="1" applyFont="1" applyFill="1" applyBorder="1" applyAlignment="1">
      <alignment horizontal="center" vertical="center"/>
    </xf>
    <xf numFmtId="0" fontId="24" fillId="17" borderId="8" xfId="0" applyFont="1" applyFill="1" applyBorder="1" applyAlignment="1">
      <alignment horizontal="center" vertical="center" wrapText="1"/>
    </xf>
    <xf numFmtId="167" fontId="25" fillId="17" borderId="12" xfId="0" applyNumberFormat="1" applyFont="1" applyFill="1" applyBorder="1" applyAlignment="1">
      <alignment horizontal="center" vertical="center"/>
    </xf>
    <xf numFmtId="166" fontId="24" fillId="17" borderId="5" xfId="0" applyNumberFormat="1" applyFont="1" applyFill="1" applyBorder="1" applyAlignment="1">
      <alignment vertical="center" wrapText="1"/>
    </xf>
    <xf numFmtId="0" fontId="22" fillId="17" borderId="11" xfId="0" applyFont="1" applyFill="1" applyBorder="1" applyAlignment="1">
      <alignment horizontal="center" vertical="center" wrapText="1"/>
    </xf>
    <xf numFmtId="164" fontId="8" fillId="7" borderId="16" xfId="0" applyNumberFormat="1" applyFont="1" applyFill="1" applyBorder="1" applyAlignment="1">
      <alignment horizontal="right" vertical="center" wrapText="1"/>
    </xf>
    <xf numFmtId="3" fontId="29" fillId="16" borderId="60" xfId="0" applyNumberFormat="1" applyFont="1" applyFill="1" applyBorder="1" applyAlignment="1">
      <alignment horizontal="center" vertical="center"/>
    </xf>
    <xf numFmtId="3" fontId="29" fillId="15" borderId="60" xfId="0" applyNumberFormat="1" applyFont="1" applyFill="1" applyBorder="1" applyAlignment="1">
      <alignment horizontal="center" vertical="center"/>
    </xf>
    <xf numFmtId="3" fontId="29" fillId="17" borderId="60" xfId="0" applyNumberFormat="1" applyFont="1" applyFill="1" applyBorder="1" applyAlignment="1">
      <alignment horizontal="center" vertical="center"/>
    </xf>
    <xf numFmtId="3" fontId="29" fillId="10" borderId="60" xfId="0" applyNumberFormat="1" applyFont="1" applyFill="1" applyBorder="1" applyAlignment="1">
      <alignment horizontal="center" vertical="center"/>
    </xf>
    <xf numFmtId="1" fontId="29" fillId="9" borderId="60" xfId="0" applyNumberFormat="1" applyFont="1" applyFill="1" applyBorder="1" applyAlignment="1">
      <alignment horizontal="center" vertical="center"/>
    </xf>
    <xf numFmtId="1" fontId="29" fillId="13" borderId="60" xfId="0" applyNumberFormat="1" applyFont="1" applyFill="1" applyBorder="1" applyAlignment="1">
      <alignment horizontal="center" vertical="center"/>
    </xf>
    <xf numFmtId="1" fontId="29" fillId="8" borderId="59" xfId="0" applyNumberFormat="1" applyFont="1" applyFill="1" applyBorder="1" applyAlignment="1">
      <alignment horizontal="center" vertical="center"/>
    </xf>
    <xf numFmtId="1" fontId="29" fillId="7" borderId="29" xfId="0" applyNumberFormat="1" applyFont="1" applyFill="1" applyBorder="1" applyAlignment="1">
      <alignment horizontal="center" vertical="center"/>
    </xf>
    <xf numFmtId="168" fontId="10" fillId="16" borderId="10" xfId="0" applyNumberFormat="1" applyFont="1" applyFill="1" applyBorder="1" applyAlignment="1">
      <alignment horizontal="right" vertical="center"/>
    </xf>
    <xf numFmtId="168" fontId="10" fillId="15" borderId="10" xfId="0" applyNumberFormat="1" applyFont="1" applyFill="1" applyBorder="1" applyAlignment="1">
      <alignment horizontal="right" vertical="center"/>
    </xf>
    <xf numFmtId="168" fontId="10" fillId="17" borderId="10" xfId="0" applyNumberFormat="1" applyFont="1" applyFill="1" applyBorder="1" applyAlignment="1">
      <alignment horizontal="right" vertical="center"/>
    </xf>
    <xf numFmtId="168" fontId="10" fillId="10" borderId="10" xfId="0" applyNumberFormat="1" applyFont="1" applyFill="1" applyBorder="1" applyAlignment="1">
      <alignment horizontal="right" vertical="center"/>
    </xf>
    <xf numFmtId="168" fontId="10" fillId="9" borderId="7" xfId="0" applyNumberFormat="1" applyFont="1" applyFill="1" applyBorder="1" applyAlignment="1">
      <alignment horizontal="right" vertical="center"/>
    </xf>
    <xf numFmtId="168" fontId="10" fillId="13" borderId="10" xfId="0" applyNumberFormat="1" applyFont="1" applyFill="1" applyBorder="1" applyAlignment="1">
      <alignment horizontal="right" vertical="center"/>
    </xf>
    <xf numFmtId="168" fontId="10" fillId="8" borderId="7" xfId="0" applyNumberFormat="1" applyFont="1" applyFill="1" applyBorder="1" applyAlignment="1">
      <alignment horizontal="right" vertical="center"/>
    </xf>
    <xf numFmtId="168" fontId="10" fillId="7" borderId="15" xfId="0" applyNumberFormat="1" applyFont="1" applyFill="1" applyBorder="1" applyAlignment="1">
      <alignment horizontal="right" vertical="center"/>
    </xf>
    <xf numFmtId="164" fontId="4" fillId="8" borderId="9" xfId="0" applyNumberFormat="1" applyFont="1" applyFill="1" applyBorder="1" applyAlignment="1">
      <alignment horizontal="right" vertical="center" wrapText="1"/>
    </xf>
    <xf numFmtId="0" fontId="4" fillId="8" borderId="7" xfId="0" applyFont="1" applyFill="1" applyBorder="1" applyAlignment="1">
      <alignment horizontal="center" vertical="center" wrapText="1"/>
    </xf>
    <xf numFmtId="0" fontId="8" fillId="8" borderId="2"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8" fillId="8" borderId="4" xfId="0" applyFont="1" applyFill="1" applyBorder="1" applyAlignment="1">
      <alignment vertical="center" wrapText="1"/>
    </xf>
    <xf numFmtId="9" fontId="8" fillId="8" borderId="9" xfId="0" applyNumberFormat="1" applyFont="1" applyFill="1" applyBorder="1" applyAlignment="1">
      <alignment horizontal="center" vertical="center"/>
    </xf>
    <xf numFmtId="0" fontId="6" fillId="8" borderId="6" xfId="0" applyFont="1" applyFill="1" applyBorder="1" applyAlignment="1">
      <alignment horizontal="center" vertical="center" wrapText="1"/>
    </xf>
    <xf numFmtId="0" fontId="23" fillId="12" borderId="66" xfId="0" applyFont="1" applyFill="1" applyBorder="1" applyAlignment="1">
      <alignment horizontal="center" vertical="center"/>
    </xf>
    <xf numFmtId="0" fontId="4" fillId="12" borderId="10"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5" xfId="0" applyFont="1" applyFill="1" applyBorder="1" applyAlignment="1">
      <alignment horizontal="center" vertical="center" wrapText="1"/>
    </xf>
    <xf numFmtId="164" fontId="4" fillId="12" borderId="12" xfId="0" applyNumberFormat="1" applyFont="1" applyFill="1" applyBorder="1" applyAlignment="1">
      <alignment horizontal="right" vertical="center" wrapText="1"/>
    </xf>
    <xf numFmtId="0" fontId="8" fillId="12" borderId="5" xfId="0" applyFont="1" applyFill="1" applyBorder="1" applyAlignment="1">
      <alignment vertical="center" wrapText="1"/>
    </xf>
    <xf numFmtId="9" fontId="8" fillId="12" borderId="12" xfId="0" applyNumberFormat="1" applyFont="1" applyFill="1" applyBorder="1" applyAlignment="1">
      <alignment horizontal="center" vertical="center"/>
    </xf>
    <xf numFmtId="0" fontId="6" fillId="12" borderId="8" xfId="0" applyFont="1" applyFill="1" applyBorder="1" applyAlignment="1">
      <alignment horizontal="center" vertical="center" wrapText="1"/>
    </xf>
    <xf numFmtId="167" fontId="10" fillId="12" borderId="12" xfId="0" applyNumberFormat="1" applyFont="1" applyFill="1" applyBorder="1" applyAlignment="1">
      <alignment horizontal="center" vertical="center"/>
    </xf>
    <xf numFmtId="1" fontId="29" fillId="12" borderId="60" xfId="0" applyNumberFormat="1" applyFont="1" applyFill="1" applyBorder="1" applyAlignment="1">
      <alignment horizontal="center" vertical="center"/>
    </xf>
    <xf numFmtId="0" fontId="6" fillId="12" borderId="5" xfId="0" applyFont="1" applyFill="1" applyBorder="1" applyAlignment="1">
      <alignment vertical="center" wrapText="1"/>
    </xf>
    <xf numFmtId="168" fontId="10" fillId="12" borderId="10" xfId="0" applyNumberFormat="1" applyFont="1" applyFill="1" applyBorder="1" applyAlignment="1">
      <alignment horizontal="right" vertical="center"/>
    </xf>
    <xf numFmtId="0" fontId="10" fillId="17" borderId="66" xfId="0" applyFont="1" applyFill="1" applyBorder="1" applyAlignment="1">
      <alignment horizontal="center" vertical="center"/>
    </xf>
    <xf numFmtId="164" fontId="19" fillId="16" borderId="12" xfId="0" applyNumberFormat="1" applyFont="1" applyFill="1" applyBorder="1" applyAlignment="1">
      <alignment horizontal="right" vertical="center" wrapText="1"/>
    </xf>
    <xf numFmtId="164" fontId="19" fillId="15" borderId="12" xfId="0" applyNumberFormat="1" applyFont="1" applyFill="1" applyBorder="1" applyAlignment="1">
      <alignment horizontal="right" vertical="center" wrapText="1"/>
    </xf>
    <xf numFmtId="164" fontId="19" fillId="17" borderId="12" xfId="0" applyNumberFormat="1" applyFont="1" applyFill="1" applyBorder="1" applyAlignment="1">
      <alignment horizontal="right" vertical="center" wrapText="1"/>
    </xf>
    <xf numFmtId="164" fontId="8" fillId="10" borderId="12" xfId="0" applyNumberFormat="1" applyFont="1" applyFill="1" applyBorder="1" applyAlignment="1">
      <alignment horizontal="right" vertical="center" wrapText="1"/>
    </xf>
    <xf numFmtId="164" fontId="8" fillId="9" borderId="12" xfId="0" applyNumberFormat="1" applyFont="1" applyFill="1" applyBorder="1" applyAlignment="1">
      <alignment horizontal="right" vertical="center" wrapText="1"/>
    </xf>
    <xf numFmtId="164" fontId="8" fillId="13" borderId="12" xfId="0" applyNumberFormat="1" applyFont="1" applyFill="1" applyBorder="1" applyAlignment="1">
      <alignment horizontal="right" vertical="center" wrapText="1"/>
    </xf>
    <xf numFmtId="164" fontId="8" fillId="12" borderId="12" xfId="0" applyNumberFormat="1" applyFont="1" applyFill="1" applyBorder="1" applyAlignment="1">
      <alignment horizontal="right" vertical="center" wrapText="1"/>
    </xf>
    <xf numFmtId="164" fontId="8" fillId="8" borderId="9" xfId="0" applyNumberFormat="1" applyFont="1" applyFill="1" applyBorder="1" applyAlignment="1">
      <alignment horizontal="right" vertical="center" wrapText="1"/>
    </xf>
    <xf numFmtId="0" fontId="10" fillId="13" borderId="3" xfId="0" applyFont="1" applyFill="1" applyBorder="1" applyAlignment="1">
      <alignment horizontal="center" vertical="center"/>
    </xf>
    <xf numFmtId="0" fontId="10" fillId="12" borderId="3" xfId="0" applyFont="1" applyFill="1" applyBorder="1" applyAlignment="1">
      <alignment horizontal="center" vertical="center"/>
    </xf>
    <xf numFmtId="0" fontId="10" fillId="15" borderId="66" xfId="0" applyFont="1" applyFill="1" applyBorder="1" applyAlignment="1">
      <alignment horizontal="center" vertical="center"/>
    </xf>
    <xf numFmtId="0" fontId="10" fillId="16" borderId="66" xfId="0" applyFont="1" applyFill="1" applyBorder="1" applyAlignment="1">
      <alignment horizontal="center" vertical="center"/>
    </xf>
    <xf numFmtId="0" fontId="10" fillId="10" borderId="3" xfId="0" applyFont="1" applyFill="1" applyBorder="1" applyAlignment="1">
      <alignment horizontal="center" vertical="center"/>
    </xf>
    <xf numFmtId="0" fontId="10" fillId="7" borderId="14" xfId="0" applyFont="1" applyFill="1" applyBorder="1" applyAlignment="1">
      <alignment horizontal="center" vertical="center"/>
    </xf>
    <xf numFmtId="0" fontId="10" fillId="8" borderId="2" xfId="0" applyFont="1" applyFill="1" applyBorder="1" applyAlignment="1">
      <alignment horizontal="center" vertical="center"/>
    </xf>
    <xf numFmtId="0" fontId="10" fillId="9" borderId="2" xfId="0" applyFont="1" applyFill="1" applyBorder="1" applyAlignment="1">
      <alignment horizontal="center" vertical="center"/>
    </xf>
    <xf numFmtId="0" fontId="23" fillId="11" borderId="66" xfId="0" applyFont="1" applyFill="1" applyBorder="1" applyAlignment="1">
      <alignment horizontal="center" vertical="center"/>
    </xf>
    <xf numFmtId="0" fontId="4" fillId="11" borderId="62" xfId="0" applyFont="1" applyFill="1" applyBorder="1" applyAlignment="1">
      <alignment horizontal="center" vertical="center" wrapText="1"/>
    </xf>
    <xf numFmtId="0" fontId="5" fillId="11" borderId="63" xfId="0" applyFont="1" applyFill="1" applyBorder="1" applyAlignment="1">
      <alignment horizontal="center" vertical="center" wrapText="1"/>
    </xf>
    <xf numFmtId="0" fontId="8" fillId="11" borderId="64" xfId="0" applyFont="1" applyFill="1" applyBorder="1" applyAlignment="1">
      <alignment horizontal="center" vertical="center" wrapText="1"/>
    </xf>
    <xf numFmtId="164" fontId="4" fillId="11" borderId="65" xfId="0" applyNumberFormat="1" applyFont="1" applyFill="1" applyBorder="1" applyAlignment="1">
      <alignment horizontal="right" vertical="center" wrapText="1"/>
    </xf>
    <xf numFmtId="0" fontId="8" fillId="11" borderId="64" xfId="0" applyFont="1" applyFill="1" applyBorder="1" applyAlignment="1">
      <alignment vertical="center" wrapText="1"/>
    </xf>
    <xf numFmtId="9" fontId="8" fillId="11" borderId="65" xfId="0" applyNumberFormat="1" applyFont="1" applyFill="1" applyBorder="1" applyAlignment="1">
      <alignment horizontal="center" vertical="center"/>
    </xf>
    <xf numFmtId="0" fontId="6" fillId="11" borderId="61" xfId="0" applyFont="1" applyFill="1" applyBorder="1" applyAlignment="1">
      <alignment horizontal="center" vertical="center" wrapText="1"/>
    </xf>
    <xf numFmtId="167" fontId="10" fillId="11" borderId="12" xfId="0" applyNumberFormat="1" applyFont="1" applyFill="1" applyBorder="1" applyAlignment="1">
      <alignment horizontal="center" vertical="center"/>
    </xf>
    <xf numFmtId="1" fontId="29" fillId="11" borderId="60" xfId="0" applyNumberFormat="1" applyFont="1" applyFill="1" applyBorder="1" applyAlignment="1">
      <alignment horizontal="center" vertical="center"/>
    </xf>
    <xf numFmtId="164" fontId="8" fillId="11" borderId="12" xfId="0" applyNumberFormat="1" applyFont="1" applyFill="1" applyBorder="1" applyAlignment="1">
      <alignment horizontal="right" vertical="center" wrapText="1"/>
    </xf>
    <xf numFmtId="0" fontId="6" fillId="11" borderId="5" xfId="0" applyFont="1" applyFill="1" applyBorder="1" applyAlignment="1">
      <alignment vertical="center" wrapText="1"/>
    </xf>
    <xf numFmtId="168" fontId="10" fillId="11" borderId="10" xfId="0" applyNumberFormat="1" applyFont="1" applyFill="1" applyBorder="1" applyAlignment="1">
      <alignment horizontal="right" vertical="center"/>
    </xf>
    <xf numFmtId="0" fontId="10" fillId="11" borderId="66" xfId="0" applyFont="1" applyFill="1" applyBorder="1" applyAlignment="1">
      <alignment horizontal="center" vertical="center"/>
    </xf>
    <xf numFmtId="0" fontId="23" fillId="6" borderId="66" xfId="0" applyFont="1" applyFill="1" applyBorder="1" applyAlignment="1">
      <alignment horizontal="center" vertical="center"/>
    </xf>
    <xf numFmtId="0" fontId="4" fillId="6" borderId="10"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8" fillId="6" borderId="5" xfId="0" applyFont="1" applyFill="1" applyBorder="1" applyAlignment="1">
      <alignment horizontal="center" vertical="center" wrapText="1"/>
    </xf>
    <xf numFmtId="164" fontId="4" fillId="6" borderId="12" xfId="0" applyNumberFormat="1" applyFont="1" applyFill="1" applyBorder="1" applyAlignment="1">
      <alignment horizontal="right" vertical="center" wrapText="1"/>
    </xf>
    <xf numFmtId="0" fontId="8" fillId="6" borderId="5" xfId="0" applyFont="1" applyFill="1" applyBorder="1" applyAlignment="1">
      <alignment vertical="center" wrapText="1"/>
    </xf>
    <xf numFmtId="9" fontId="8" fillId="6" borderId="12" xfId="0" applyNumberFormat="1" applyFont="1" applyFill="1" applyBorder="1" applyAlignment="1">
      <alignment horizontal="center" vertical="center"/>
    </xf>
    <xf numFmtId="0" fontId="6" fillId="6" borderId="8" xfId="0" applyFont="1" applyFill="1" applyBorder="1" applyAlignment="1">
      <alignment horizontal="center" vertical="center" wrapText="1"/>
    </xf>
    <xf numFmtId="167" fontId="10" fillId="6" borderId="9" xfId="0" applyNumberFormat="1" applyFont="1" applyFill="1" applyBorder="1" applyAlignment="1">
      <alignment horizontal="center" vertical="center"/>
    </xf>
    <xf numFmtId="1" fontId="29" fillId="6" borderId="59" xfId="0" applyNumberFormat="1" applyFont="1" applyFill="1" applyBorder="1" applyAlignment="1">
      <alignment horizontal="center" vertical="center"/>
    </xf>
    <xf numFmtId="164" fontId="8" fillId="6" borderId="12" xfId="0" applyNumberFormat="1" applyFont="1" applyFill="1" applyBorder="1" applyAlignment="1">
      <alignment horizontal="right" vertical="center" wrapText="1"/>
    </xf>
    <xf numFmtId="0" fontId="6" fillId="6" borderId="5" xfId="0" applyFont="1" applyFill="1" applyBorder="1" applyAlignment="1">
      <alignment vertical="center" wrapText="1"/>
    </xf>
    <xf numFmtId="168" fontId="10" fillId="6" borderId="10" xfId="0" applyNumberFormat="1" applyFont="1" applyFill="1" applyBorder="1" applyAlignment="1">
      <alignment horizontal="right" vertical="center"/>
    </xf>
    <xf numFmtId="0" fontId="10" fillId="6" borderId="3" xfId="0" applyFont="1" applyFill="1" applyBorder="1" applyAlignment="1">
      <alignment horizontal="center" vertical="center"/>
    </xf>
    <xf numFmtId="0" fontId="16" fillId="14" borderId="68" xfId="0" applyFont="1" applyFill="1" applyBorder="1" applyAlignment="1">
      <alignment horizontal="center" vertical="center" wrapText="1"/>
    </xf>
    <xf numFmtId="0" fontId="16" fillId="14" borderId="69" xfId="0" applyFont="1" applyFill="1" applyBorder="1" applyAlignment="1">
      <alignment horizontal="center" vertical="center" wrapText="1"/>
    </xf>
    <xf numFmtId="0" fontId="16" fillId="14" borderId="70" xfId="0" applyFont="1" applyFill="1" applyBorder="1" applyAlignment="1">
      <alignment horizontal="center" vertical="center" wrapText="1"/>
    </xf>
    <xf numFmtId="0" fontId="16" fillId="14" borderId="6" xfId="0" applyFont="1" applyFill="1" applyBorder="1" applyAlignment="1">
      <alignment horizontal="center" vertical="center" wrapText="1"/>
    </xf>
    <xf numFmtId="0" fontId="16" fillId="14" borderId="13" xfId="0" applyFont="1" applyFill="1" applyBorder="1" applyAlignment="1">
      <alignment horizontal="center" vertical="center" wrapText="1"/>
    </xf>
    <xf numFmtId="0" fontId="16" fillId="14" borderId="4" xfId="0" applyFont="1" applyFill="1" applyBorder="1" applyAlignment="1">
      <alignment horizontal="center" vertical="center" wrapText="1"/>
    </xf>
    <xf numFmtId="0" fontId="13" fillId="0" borderId="30" xfId="0" applyFont="1" applyFill="1" applyBorder="1" applyAlignment="1">
      <alignment horizontal="center" vertical="center" wrapText="1"/>
    </xf>
    <xf numFmtId="0" fontId="13" fillId="0" borderId="31" xfId="0" applyFont="1" applyFill="1" applyBorder="1" applyAlignment="1">
      <alignment horizontal="center" vertical="center" wrapText="1"/>
    </xf>
    <xf numFmtId="0" fontId="7" fillId="0" borderId="32" xfId="0" applyFont="1" applyFill="1" applyBorder="1" applyAlignment="1">
      <alignment horizontal="left" vertical="center" wrapText="1"/>
    </xf>
    <xf numFmtId="0" fontId="6" fillId="0" borderId="33" xfId="0" applyFont="1" applyFill="1" applyBorder="1" applyAlignment="1">
      <alignment horizontal="left" vertical="center"/>
    </xf>
    <xf numFmtId="0" fontId="6" fillId="0" borderId="34" xfId="0" applyFont="1" applyFill="1" applyBorder="1" applyAlignment="1">
      <alignment horizontal="left" vertical="center"/>
    </xf>
    <xf numFmtId="0" fontId="6" fillId="2" borderId="32" xfId="0" applyFont="1" applyFill="1" applyBorder="1" applyAlignment="1">
      <alignment horizontal="left" vertical="center" wrapText="1"/>
    </xf>
    <xf numFmtId="0" fontId="6" fillId="2" borderId="33" xfId="0" applyFont="1" applyFill="1" applyBorder="1" applyAlignment="1">
      <alignment horizontal="left" vertical="center"/>
    </xf>
    <xf numFmtId="0" fontId="6" fillId="2" borderId="34" xfId="0" applyFont="1" applyFill="1" applyBorder="1" applyAlignment="1">
      <alignment horizontal="left" vertical="center"/>
    </xf>
    <xf numFmtId="0" fontId="4" fillId="6" borderId="52" xfId="0" applyFont="1" applyFill="1" applyBorder="1" applyAlignment="1">
      <alignment horizontal="center" vertical="center" wrapText="1"/>
    </xf>
    <xf numFmtId="0" fontId="4" fillId="6" borderId="50" xfId="0" applyFont="1" applyFill="1" applyBorder="1" applyAlignment="1">
      <alignment horizontal="center" vertical="center" wrapText="1"/>
    </xf>
    <xf numFmtId="0" fontId="4" fillId="6" borderId="51" xfId="0" applyFont="1" applyFill="1" applyBorder="1" applyAlignment="1">
      <alignment horizontal="center" vertical="center" wrapText="1"/>
    </xf>
    <xf numFmtId="0" fontId="3" fillId="0" borderId="55"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6" fillId="0" borderId="20" xfId="0" applyFont="1" applyFill="1" applyBorder="1" applyAlignment="1">
      <alignment horizontal="left" wrapText="1"/>
    </xf>
    <xf numFmtId="0" fontId="6" fillId="0" borderId="21" xfId="0" applyFont="1" applyFill="1" applyBorder="1" applyAlignment="1">
      <alignment horizontal="left"/>
    </xf>
    <xf numFmtId="0" fontId="6" fillId="0" borderId="22" xfId="0" applyFont="1" applyFill="1" applyBorder="1" applyAlignment="1">
      <alignment horizontal="left"/>
    </xf>
    <xf numFmtId="165" fontId="27" fillId="3" borderId="40" xfId="0" applyNumberFormat="1" applyFont="1" applyFill="1" applyBorder="1" applyAlignment="1">
      <alignment horizontal="right" vertical="center" wrapText="1"/>
    </xf>
    <xf numFmtId="165" fontId="27" fillId="3" borderId="42" xfId="0" applyNumberFormat="1" applyFont="1" applyFill="1" applyBorder="1" applyAlignment="1">
      <alignment horizontal="right" vertical="center" wrapText="1"/>
    </xf>
    <xf numFmtId="0" fontId="19" fillId="4" borderId="36" xfId="0" applyFont="1" applyFill="1" applyBorder="1" applyAlignment="1">
      <alignment horizontal="left" vertical="center" wrapText="1"/>
    </xf>
    <xf numFmtId="0" fontId="19" fillId="4" borderId="38" xfId="0" applyFont="1" applyFill="1" applyBorder="1" applyAlignment="1">
      <alignment horizontal="left" vertical="center" wrapText="1"/>
    </xf>
    <xf numFmtId="165" fontId="27" fillId="4" borderId="35" xfId="0" applyNumberFormat="1" applyFont="1" applyFill="1" applyBorder="1" applyAlignment="1">
      <alignment horizontal="right" vertical="center" wrapText="1"/>
    </xf>
    <xf numFmtId="165" fontId="27" fillId="4" borderId="36" xfId="0" applyNumberFormat="1" applyFont="1" applyFill="1" applyBorder="1" applyAlignment="1">
      <alignment horizontal="right" vertical="center" wrapText="1"/>
    </xf>
    <xf numFmtId="0" fontId="19" fillId="3" borderId="42" xfId="0" applyFont="1" applyFill="1" applyBorder="1" applyAlignment="1">
      <alignment horizontal="left" vertical="center" wrapText="1"/>
    </xf>
    <xf numFmtId="0" fontId="19" fillId="3" borderId="43" xfId="0" applyFont="1" applyFill="1" applyBorder="1" applyAlignment="1">
      <alignment horizontal="left" vertical="center" wrapText="1"/>
    </xf>
    <xf numFmtId="166" fontId="27" fillId="3" borderId="40" xfId="0" applyNumberFormat="1" applyFont="1" applyFill="1" applyBorder="1" applyAlignment="1">
      <alignment horizontal="right" vertical="center"/>
    </xf>
    <xf numFmtId="166" fontId="27" fillId="3" borderId="42" xfId="0" applyNumberFormat="1" applyFont="1" applyFill="1" applyBorder="1" applyAlignment="1">
      <alignment horizontal="right" vertical="center"/>
    </xf>
    <xf numFmtId="0" fontId="6" fillId="0" borderId="32" xfId="0" applyFont="1" applyFill="1" applyBorder="1" applyAlignment="1">
      <alignment horizontal="left" vertical="center" wrapText="1"/>
    </xf>
    <xf numFmtId="0" fontId="6" fillId="0" borderId="74" xfId="0" applyFont="1" applyFill="1" applyBorder="1" applyAlignment="1">
      <alignment horizontal="left" vertical="center" wrapText="1"/>
    </xf>
    <xf numFmtId="0" fontId="24" fillId="0" borderId="33" xfId="0" applyFont="1" applyFill="1" applyBorder="1" applyAlignment="1">
      <alignment horizontal="left" vertical="center"/>
    </xf>
    <xf numFmtId="0" fontId="24" fillId="0" borderId="75" xfId="0" applyFont="1" applyFill="1" applyBorder="1" applyAlignment="1">
      <alignment horizontal="left" vertical="center"/>
    </xf>
    <xf numFmtId="0" fontId="16" fillId="4" borderId="37" xfId="0" applyFont="1" applyFill="1" applyBorder="1" applyAlignment="1">
      <alignment horizontal="center" vertical="center" wrapText="1"/>
    </xf>
    <xf numFmtId="0" fontId="16" fillId="4" borderId="36" xfId="0" applyFont="1" applyFill="1" applyBorder="1" applyAlignment="1">
      <alignment horizontal="center" vertical="center" wrapText="1"/>
    </xf>
    <xf numFmtId="0" fontId="16" fillId="4" borderId="38" xfId="0" applyFont="1" applyFill="1" applyBorder="1" applyAlignment="1">
      <alignment horizontal="center" vertical="center" wrapText="1"/>
    </xf>
    <xf numFmtId="9" fontId="10" fillId="4" borderId="35" xfId="0" applyNumberFormat="1" applyFont="1" applyFill="1" applyBorder="1" applyAlignment="1">
      <alignment horizontal="center" vertical="center"/>
    </xf>
    <xf numFmtId="9" fontId="10" fillId="4" borderId="39" xfId="0" applyNumberFormat="1" applyFont="1" applyFill="1" applyBorder="1" applyAlignment="1">
      <alignment horizontal="center" vertical="center"/>
    </xf>
    <xf numFmtId="9" fontId="10" fillId="3" borderId="40" xfId="0" applyNumberFormat="1" applyFont="1" applyFill="1" applyBorder="1" applyAlignment="1">
      <alignment horizontal="center" vertical="center"/>
    </xf>
    <xf numFmtId="9" fontId="10" fillId="3" borderId="41" xfId="0" applyNumberFormat="1" applyFont="1" applyFill="1" applyBorder="1" applyAlignment="1">
      <alignment horizontal="center" vertical="center"/>
    </xf>
    <xf numFmtId="0" fontId="16" fillId="3" borderId="44" xfId="0" applyFont="1" applyFill="1" applyBorder="1" applyAlignment="1">
      <alignment horizontal="center" vertical="center" wrapText="1"/>
    </xf>
    <xf numFmtId="0" fontId="16" fillId="3" borderId="45" xfId="0" applyFont="1" applyFill="1" applyBorder="1" applyAlignment="1">
      <alignment horizontal="center" vertical="center" wrapText="1"/>
    </xf>
    <xf numFmtId="0" fontId="16" fillId="3" borderId="46" xfId="0" applyFont="1" applyFill="1" applyBorder="1" applyAlignment="1">
      <alignment horizontal="center" vertical="center" wrapText="1"/>
    </xf>
    <xf numFmtId="166" fontId="27" fillId="4" borderId="35" xfId="0" applyNumberFormat="1" applyFont="1" applyFill="1" applyBorder="1" applyAlignment="1">
      <alignment horizontal="right" vertical="center"/>
    </xf>
    <xf numFmtId="166" fontId="27" fillId="4" borderId="36" xfId="0" applyNumberFormat="1" applyFont="1" applyFill="1" applyBorder="1" applyAlignment="1">
      <alignment horizontal="right" vertical="center"/>
    </xf>
    <xf numFmtId="0" fontId="18" fillId="5" borderId="12" xfId="0" applyFont="1" applyFill="1" applyBorder="1" applyAlignment="1">
      <alignment horizontal="center" vertical="center" wrapText="1"/>
    </xf>
    <xf numFmtId="0" fontId="12" fillId="5" borderId="11" xfId="0" applyFont="1" applyFill="1" applyBorder="1" applyAlignment="1">
      <alignment horizontal="center" vertical="center" wrapText="1"/>
    </xf>
    <xf numFmtId="0" fontId="12" fillId="5" borderId="5" xfId="0" applyFont="1" applyFill="1" applyBorder="1" applyAlignment="1">
      <alignment horizontal="center" vertical="center" wrapText="1"/>
    </xf>
    <xf numFmtId="164" fontId="5" fillId="14" borderId="47" xfId="0" applyNumberFormat="1" applyFont="1" applyFill="1" applyBorder="1" applyAlignment="1">
      <alignment horizontal="center" vertical="center" wrapText="1"/>
    </xf>
    <xf numFmtId="164" fontId="5" fillId="14" borderId="48" xfId="0" applyNumberFormat="1" applyFont="1" applyFill="1" applyBorder="1" applyAlignment="1">
      <alignment horizontal="center" vertical="center" wrapText="1"/>
    </xf>
    <xf numFmtId="164" fontId="5" fillId="14" borderId="49" xfId="0" applyNumberFormat="1" applyFont="1" applyFill="1" applyBorder="1" applyAlignment="1">
      <alignment horizontal="center" vertical="center" wrapText="1"/>
    </xf>
    <xf numFmtId="0" fontId="17" fillId="14" borderId="71" xfId="0" applyFont="1" applyFill="1" applyBorder="1" applyAlignment="1">
      <alignment horizontal="center" vertical="center" wrapText="1"/>
    </xf>
    <xf numFmtId="0" fontId="17" fillId="14" borderId="21" xfId="0" applyFont="1" applyFill="1" applyBorder="1" applyAlignment="1">
      <alignment horizontal="center" vertical="center" wrapText="1"/>
    </xf>
    <xf numFmtId="0" fontId="17" fillId="14" borderId="72"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14" fillId="11" borderId="16" xfId="0" applyFont="1" applyFill="1" applyBorder="1" applyAlignment="1">
      <alignment horizontal="center" vertical="center"/>
    </xf>
    <xf numFmtId="0" fontId="14" fillId="11" borderId="19" xfId="0" applyFont="1" applyFill="1" applyBorder="1" applyAlignment="1">
      <alignment horizontal="center" vertical="center"/>
    </xf>
    <xf numFmtId="0" fontId="14" fillId="11" borderId="1" xfId="0" applyFont="1" applyFill="1" applyBorder="1" applyAlignment="1">
      <alignment horizontal="center" vertical="center"/>
    </xf>
    <xf numFmtId="0" fontId="5" fillId="0" borderId="58" xfId="0" applyFont="1" applyFill="1" applyBorder="1" applyAlignment="1">
      <alignment horizontal="center" vertical="center" wrapText="1"/>
    </xf>
    <xf numFmtId="0" fontId="5" fillId="0" borderId="5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17" fillId="14" borderId="73" xfId="0" applyFont="1" applyFill="1" applyBorder="1" applyAlignment="1">
      <alignment horizontal="center" vertical="center" wrapText="1"/>
    </xf>
    <xf numFmtId="0" fontId="17" fillId="14" borderId="53" xfId="0" applyFont="1" applyFill="1" applyBorder="1" applyAlignment="1">
      <alignment horizontal="center" vertical="center" wrapText="1"/>
    </xf>
    <xf numFmtId="0" fontId="17" fillId="14" borderId="9" xfId="0" applyFont="1" applyFill="1" applyBorder="1" applyAlignment="1">
      <alignment horizontal="center" vertical="center" wrapText="1"/>
    </xf>
    <xf numFmtId="0" fontId="17" fillId="14" borderId="2"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27" xfId="0" applyFont="1" applyFill="1" applyBorder="1" applyAlignment="1">
      <alignment horizontal="center" vertical="center" wrapText="1"/>
    </xf>
    <xf numFmtId="166" fontId="5" fillId="0" borderId="25" xfId="0" applyNumberFormat="1" applyFont="1" applyFill="1" applyBorder="1" applyAlignment="1">
      <alignment horizontal="center" vertical="center" wrapText="1"/>
    </xf>
    <xf numFmtId="166" fontId="3" fillId="0" borderId="57" xfId="0" applyNumberFormat="1" applyFont="1" applyFill="1" applyBorder="1" applyAlignment="1">
      <alignment horizontal="center" vertical="center" wrapText="1"/>
    </xf>
    <xf numFmtId="166" fontId="3" fillId="0" borderId="29" xfId="0" applyNumberFormat="1" applyFont="1" applyFill="1" applyBorder="1" applyAlignment="1">
      <alignment horizontal="center" vertical="center" wrapText="1"/>
    </xf>
    <xf numFmtId="166" fontId="3" fillId="0" borderId="16" xfId="0" applyNumberFormat="1"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5" fillId="0" borderId="26" xfId="0" applyFont="1" applyFill="1" applyBorder="1" applyAlignment="1">
      <alignment horizontal="center" vertical="center" textRotation="90" wrapText="1"/>
    </xf>
    <xf numFmtId="0" fontId="5" fillId="0" borderId="17" xfId="0" applyFont="1" applyFill="1" applyBorder="1" applyAlignment="1">
      <alignment horizontal="center" vertical="center" textRotation="90" wrapText="1"/>
    </xf>
    <xf numFmtId="0" fontId="3" fillId="0" borderId="53" xfId="0" applyFont="1" applyFill="1" applyBorder="1" applyAlignment="1">
      <alignment horizontal="center" vertical="center" wrapText="1"/>
    </xf>
    <xf numFmtId="0" fontId="3" fillId="0" borderId="54" xfId="0" applyFont="1" applyFill="1" applyBorder="1" applyAlignment="1">
      <alignment horizontal="center" vertical="center" wrapText="1"/>
    </xf>
  </cellXfs>
  <cellStyles count="7">
    <cellStyle name="Normal" xfId="0" builtinId="0"/>
    <cellStyle name="Normal 2" xfId="1"/>
    <cellStyle name="Normal 3" xfId="2"/>
    <cellStyle name="Normal 4" xfId="3"/>
    <cellStyle name="Normal 5" xfId="4"/>
    <cellStyle name="Normal 6" xfId="5"/>
    <cellStyle name="Normal 7" xfId="6"/>
  </cellStyles>
  <dxfs count="0"/>
  <tableStyles count="0" defaultTableStyle="TableStyleMedium9" defaultPivotStyle="PivotStyleLight16"/>
  <colors>
    <mruColors>
      <color rgb="FFFFFF4F"/>
      <color rgb="FFFFFFA7"/>
      <color rgb="FFFFFF79"/>
      <color rgb="FF000000"/>
      <color rgb="FFFFFF33"/>
      <color rgb="FFFFFA00"/>
      <color rgb="FFFFFE00"/>
      <color rgb="FFFAC294"/>
      <color rgb="FFFFFF11"/>
      <color rgb="FFFFFF29"/>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241300</xdr:colOff>
      <xdr:row>9</xdr:row>
      <xdr:rowOff>215900</xdr:rowOff>
    </xdr:from>
    <xdr:to>
      <xdr:col>7</xdr:col>
      <xdr:colOff>936625</xdr:colOff>
      <xdr:row>9</xdr:row>
      <xdr:rowOff>215900</xdr:rowOff>
    </xdr:to>
    <xdr:sp macro="" textlink="">
      <xdr:nvSpPr>
        <xdr:cNvPr id="6" name="Line 49"/>
        <xdr:cNvSpPr>
          <a:spLocks noChangeShapeType="1"/>
        </xdr:cNvSpPr>
      </xdr:nvSpPr>
      <xdr:spPr bwMode="auto">
        <a:xfrm>
          <a:off x="7950200" y="3822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10</xdr:row>
      <xdr:rowOff>228600</xdr:rowOff>
    </xdr:from>
    <xdr:to>
      <xdr:col>7</xdr:col>
      <xdr:colOff>962025</xdr:colOff>
      <xdr:row>10</xdr:row>
      <xdr:rowOff>228600</xdr:rowOff>
    </xdr:to>
    <xdr:sp macro="" textlink="">
      <xdr:nvSpPr>
        <xdr:cNvPr id="7" name="Line 49"/>
        <xdr:cNvSpPr>
          <a:spLocks noChangeShapeType="1"/>
        </xdr:cNvSpPr>
      </xdr:nvSpPr>
      <xdr:spPr bwMode="auto">
        <a:xfrm>
          <a:off x="7975600" y="4279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292100</xdr:colOff>
      <xdr:row>11</xdr:row>
      <xdr:rowOff>228600</xdr:rowOff>
    </xdr:from>
    <xdr:to>
      <xdr:col>7</xdr:col>
      <xdr:colOff>987425</xdr:colOff>
      <xdr:row>11</xdr:row>
      <xdr:rowOff>228600</xdr:rowOff>
    </xdr:to>
    <xdr:sp macro="" textlink="">
      <xdr:nvSpPr>
        <xdr:cNvPr id="8" name="Line 49"/>
        <xdr:cNvSpPr>
          <a:spLocks noChangeShapeType="1"/>
        </xdr:cNvSpPr>
      </xdr:nvSpPr>
      <xdr:spPr bwMode="auto">
        <a:xfrm>
          <a:off x="8001000" y="4724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12</xdr:row>
      <xdr:rowOff>215900</xdr:rowOff>
    </xdr:from>
    <xdr:to>
      <xdr:col>7</xdr:col>
      <xdr:colOff>923925</xdr:colOff>
      <xdr:row>12</xdr:row>
      <xdr:rowOff>215900</xdr:rowOff>
    </xdr:to>
    <xdr:sp macro="" textlink="">
      <xdr:nvSpPr>
        <xdr:cNvPr id="9" name="Line 49"/>
        <xdr:cNvSpPr>
          <a:spLocks noChangeShapeType="1"/>
        </xdr:cNvSpPr>
      </xdr:nvSpPr>
      <xdr:spPr bwMode="auto">
        <a:xfrm>
          <a:off x="7937500" y="5156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13</xdr:row>
      <xdr:rowOff>228600</xdr:rowOff>
    </xdr:from>
    <xdr:to>
      <xdr:col>7</xdr:col>
      <xdr:colOff>949325</xdr:colOff>
      <xdr:row>13</xdr:row>
      <xdr:rowOff>228600</xdr:rowOff>
    </xdr:to>
    <xdr:sp macro="" textlink="">
      <xdr:nvSpPr>
        <xdr:cNvPr id="10" name="Line 49"/>
        <xdr:cNvSpPr>
          <a:spLocks noChangeShapeType="1"/>
        </xdr:cNvSpPr>
      </xdr:nvSpPr>
      <xdr:spPr bwMode="auto">
        <a:xfrm>
          <a:off x="7962900" y="5613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8</xdr:row>
      <xdr:rowOff>228600</xdr:rowOff>
    </xdr:from>
    <xdr:to>
      <xdr:col>7</xdr:col>
      <xdr:colOff>962025</xdr:colOff>
      <xdr:row>8</xdr:row>
      <xdr:rowOff>228600</xdr:rowOff>
    </xdr:to>
    <xdr:sp macro="" textlink="">
      <xdr:nvSpPr>
        <xdr:cNvPr id="12" name="Line 49"/>
        <xdr:cNvSpPr>
          <a:spLocks noChangeShapeType="1"/>
        </xdr:cNvSpPr>
      </xdr:nvSpPr>
      <xdr:spPr bwMode="auto">
        <a:xfrm>
          <a:off x="7975600" y="6502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20</xdr:row>
      <xdr:rowOff>279400</xdr:rowOff>
    </xdr:from>
    <xdr:to>
      <xdr:col>7</xdr:col>
      <xdr:colOff>962025</xdr:colOff>
      <xdr:row>20</xdr:row>
      <xdr:rowOff>279400</xdr:rowOff>
    </xdr:to>
    <xdr:sp macro="" textlink="">
      <xdr:nvSpPr>
        <xdr:cNvPr id="13" name="Line 49"/>
        <xdr:cNvSpPr>
          <a:spLocks noChangeShapeType="1"/>
        </xdr:cNvSpPr>
      </xdr:nvSpPr>
      <xdr:spPr bwMode="auto">
        <a:xfrm>
          <a:off x="7747000" y="77851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279400</xdr:colOff>
      <xdr:row>22</xdr:row>
      <xdr:rowOff>266700</xdr:rowOff>
    </xdr:from>
    <xdr:to>
      <xdr:col>7</xdr:col>
      <xdr:colOff>974725</xdr:colOff>
      <xdr:row>22</xdr:row>
      <xdr:rowOff>266700</xdr:rowOff>
    </xdr:to>
    <xdr:sp macro="" textlink="">
      <xdr:nvSpPr>
        <xdr:cNvPr id="14" name="Line 49"/>
        <xdr:cNvSpPr>
          <a:spLocks noChangeShapeType="1"/>
        </xdr:cNvSpPr>
      </xdr:nvSpPr>
      <xdr:spPr bwMode="auto">
        <a:xfrm>
          <a:off x="7759700" y="7874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23</xdr:row>
      <xdr:rowOff>254000</xdr:rowOff>
    </xdr:from>
    <xdr:to>
      <xdr:col>7</xdr:col>
      <xdr:colOff>949325</xdr:colOff>
      <xdr:row>23</xdr:row>
      <xdr:rowOff>254000</xdr:rowOff>
    </xdr:to>
    <xdr:sp macro="" textlink="">
      <xdr:nvSpPr>
        <xdr:cNvPr id="16" name="Line 49"/>
        <xdr:cNvSpPr>
          <a:spLocks noChangeShapeType="1"/>
        </xdr:cNvSpPr>
      </xdr:nvSpPr>
      <xdr:spPr bwMode="auto">
        <a:xfrm>
          <a:off x="7734300" y="9791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292100</xdr:colOff>
      <xdr:row>21</xdr:row>
      <xdr:rowOff>254000</xdr:rowOff>
    </xdr:from>
    <xdr:to>
      <xdr:col>7</xdr:col>
      <xdr:colOff>987425</xdr:colOff>
      <xdr:row>21</xdr:row>
      <xdr:rowOff>254000</xdr:rowOff>
    </xdr:to>
    <xdr:sp macro="" textlink="">
      <xdr:nvSpPr>
        <xdr:cNvPr id="17" name="Line 49"/>
        <xdr:cNvSpPr>
          <a:spLocks noChangeShapeType="1"/>
        </xdr:cNvSpPr>
      </xdr:nvSpPr>
      <xdr:spPr bwMode="auto">
        <a:xfrm>
          <a:off x="8343900" y="10744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24</xdr:row>
      <xdr:rowOff>254000</xdr:rowOff>
    </xdr:from>
    <xdr:to>
      <xdr:col>7</xdr:col>
      <xdr:colOff>923925</xdr:colOff>
      <xdr:row>24</xdr:row>
      <xdr:rowOff>254000</xdr:rowOff>
    </xdr:to>
    <xdr:sp macro="" textlink="">
      <xdr:nvSpPr>
        <xdr:cNvPr id="20" name="Line 49"/>
        <xdr:cNvSpPr>
          <a:spLocks noChangeShapeType="1"/>
        </xdr:cNvSpPr>
      </xdr:nvSpPr>
      <xdr:spPr bwMode="auto">
        <a:xfrm>
          <a:off x="7708900" y="9283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330200</xdr:colOff>
      <xdr:row>25</xdr:row>
      <xdr:rowOff>266700</xdr:rowOff>
    </xdr:from>
    <xdr:to>
      <xdr:col>7</xdr:col>
      <xdr:colOff>1025525</xdr:colOff>
      <xdr:row>25</xdr:row>
      <xdr:rowOff>266700</xdr:rowOff>
    </xdr:to>
    <xdr:sp macro="" textlink="">
      <xdr:nvSpPr>
        <xdr:cNvPr id="21" name="Line 49"/>
        <xdr:cNvSpPr>
          <a:spLocks noChangeShapeType="1"/>
        </xdr:cNvSpPr>
      </xdr:nvSpPr>
      <xdr:spPr bwMode="auto">
        <a:xfrm>
          <a:off x="8382000" y="11772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19</xdr:row>
      <xdr:rowOff>279400</xdr:rowOff>
    </xdr:from>
    <xdr:to>
      <xdr:col>7</xdr:col>
      <xdr:colOff>962025</xdr:colOff>
      <xdr:row>19</xdr:row>
      <xdr:rowOff>279400</xdr:rowOff>
    </xdr:to>
    <xdr:sp macro="" textlink="">
      <xdr:nvSpPr>
        <xdr:cNvPr id="22" name="Line 49"/>
        <xdr:cNvSpPr>
          <a:spLocks noChangeShapeType="1"/>
        </xdr:cNvSpPr>
      </xdr:nvSpPr>
      <xdr:spPr bwMode="auto">
        <a:xfrm>
          <a:off x="7747000" y="77851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342900</xdr:colOff>
      <xdr:row>4</xdr:row>
      <xdr:rowOff>228600</xdr:rowOff>
    </xdr:from>
    <xdr:to>
      <xdr:col>7</xdr:col>
      <xdr:colOff>1038225</xdr:colOff>
      <xdr:row>4</xdr:row>
      <xdr:rowOff>228600</xdr:rowOff>
    </xdr:to>
    <xdr:sp macro="" textlink="">
      <xdr:nvSpPr>
        <xdr:cNvPr id="23" name="Line 49"/>
        <xdr:cNvSpPr>
          <a:spLocks noChangeShapeType="1"/>
        </xdr:cNvSpPr>
      </xdr:nvSpPr>
      <xdr:spPr bwMode="auto">
        <a:xfrm>
          <a:off x="8166100" y="2057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6</xdr:row>
      <xdr:rowOff>215900</xdr:rowOff>
    </xdr:from>
    <xdr:to>
      <xdr:col>7</xdr:col>
      <xdr:colOff>962025</xdr:colOff>
      <xdr:row>6</xdr:row>
      <xdr:rowOff>215900</xdr:rowOff>
    </xdr:to>
    <xdr:sp macro="" textlink="">
      <xdr:nvSpPr>
        <xdr:cNvPr id="24" name="Line 49"/>
        <xdr:cNvSpPr>
          <a:spLocks noChangeShapeType="1"/>
        </xdr:cNvSpPr>
      </xdr:nvSpPr>
      <xdr:spPr bwMode="auto">
        <a:xfrm>
          <a:off x="8089900" y="2489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5</xdr:row>
      <xdr:rowOff>241300</xdr:rowOff>
    </xdr:from>
    <xdr:to>
      <xdr:col>7</xdr:col>
      <xdr:colOff>949325</xdr:colOff>
      <xdr:row>5</xdr:row>
      <xdr:rowOff>241300</xdr:rowOff>
    </xdr:to>
    <xdr:sp macro="" textlink="">
      <xdr:nvSpPr>
        <xdr:cNvPr id="25" name="Line 49"/>
        <xdr:cNvSpPr>
          <a:spLocks noChangeShapeType="1"/>
        </xdr:cNvSpPr>
      </xdr:nvSpPr>
      <xdr:spPr bwMode="auto">
        <a:xfrm>
          <a:off x="8305800" y="2413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7</xdr:row>
      <xdr:rowOff>228600</xdr:rowOff>
    </xdr:from>
    <xdr:to>
      <xdr:col>7</xdr:col>
      <xdr:colOff>949325</xdr:colOff>
      <xdr:row>7</xdr:row>
      <xdr:rowOff>228600</xdr:rowOff>
    </xdr:to>
    <xdr:sp macro="" textlink="">
      <xdr:nvSpPr>
        <xdr:cNvPr id="28" name="Line 49"/>
        <xdr:cNvSpPr>
          <a:spLocks noChangeShapeType="1"/>
        </xdr:cNvSpPr>
      </xdr:nvSpPr>
      <xdr:spPr bwMode="auto">
        <a:xfrm>
          <a:off x="8077200" y="3390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15</xdr:row>
      <xdr:rowOff>203200</xdr:rowOff>
    </xdr:from>
    <xdr:to>
      <xdr:col>7</xdr:col>
      <xdr:colOff>962025</xdr:colOff>
      <xdr:row>15</xdr:row>
      <xdr:rowOff>203200</xdr:rowOff>
    </xdr:to>
    <xdr:sp macro="" textlink="">
      <xdr:nvSpPr>
        <xdr:cNvPr id="27" name="Line 49"/>
        <xdr:cNvSpPr>
          <a:spLocks noChangeShapeType="1"/>
        </xdr:cNvSpPr>
      </xdr:nvSpPr>
      <xdr:spPr bwMode="auto">
        <a:xfrm>
          <a:off x="7747000" y="6375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203200</xdr:colOff>
      <xdr:row>17</xdr:row>
      <xdr:rowOff>215900</xdr:rowOff>
    </xdr:from>
    <xdr:to>
      <xdr:col>7</xdr:col>
      <xdr:colOff>898525</xdr:colOff>
      <xdr:row>17</xdr:row>
      <xdr:rowOff>215900</xdr:rowOff>
    </xdr:to>
    <xdr:sp macro="" textlink="">
      <xdr:nvSpPr>
        <xdr:cNvPr id="29" name="Line 49"/>
        <xdr:cNvSpPr>
          <a:spLocks noChangeShapeType="1"/>
        </xdr:cNvSpPr>
      </xdr:nvSpPr>
      <xdr:spPr bwMode="auto">
        <a:xfrm>
          <a:off x="7683500" y="68326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241300</xdr:colOff>
      <xdr:row>16</xdr:row>
      <xdr:rowOff>228600</xdr:rowOff>
    </xdr:from>
    <xdr:to>
      <xdr:col>7</xdr:col>
      <xdr:colOff>936625</xdr:colOff>
      <xdr:row>16</xdr:row>
      <xdr:rowOff>228600</xdr:rowOff>
    </xdr:to>
    <xdr:sp macro="" textlink="">
      <xdr:nvSpPr>
        <xdr:cNvPr id="30" name="Line 49"/>
        <xdr:cNvSpPr>
          <a:spLocks noChangeShapeType="1"/>
        </xdr:cNvSpPr>
      </xdr:nvSpPr>
      <xdr:spPr bwMode="auto">
        <a:xfrm>
          <a:off x="8293100" y="77343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241300</xdr:colOff>
      <xdr:row>14</xdr:row>
      <xdr:rowOff>228600</xdr:rowOff>
    </xdr:from>
    <xdr:to>
      <xdr:col>7</xdr:col>
      <xdr:colOff>936625</xdr:colOff>
      <xdr:row>14</xdr:row>
      <xdr:rowOff>228600</xdr:rowOff>
    </xdr:to>
    <xdr:sp macro="" textlink="">
      <xdr:nvSpPr>
        <xdr:cNvPr id="31" name="Line 49"/>
        <xdr:cNvSpPr>
          <a:spLocks noChangeShapeType="1"/>
        </xdr:cNvSpPr>
      </xdr:nvSpPr>
      <xdr:spPr bwMode="auto">
        <a:xfrm>
          <a:off x="8293100" y="64008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292100</xdr:colOff>
      <xdr:row>18</xdr:row>
      <xdr:rowOff>254000</xdr:rowOff>
    </xdr:from>
    <xdr:to>
      <xdr:col>7</xdr:col>
      <xdr:colOff>987425</xdr:colOff>
      <xdr:row>18</xdr:row>
      <xdr:rowOff>254000</xdr:rowOff>
    </xdr:to>
    <xdr:sp macro="" textlink="">
      <xdr:nvSpPr>
        <xdr:cNvPr id="32" name="Line 49"/>
        <xdr:cNvSpPr>
          <a:spLocks noChangeShapeType="1"/>
        </xdr:cNvSpPr>
      </xdr:nvSpPr>
      <xdr:spPr bwMode="auto">
        <a:xfrm>
          <a:off x="8343900" y="8204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O48"/>
  <sheetViews>
    <sheetView showGridLines="0" tabSelected="1" topLeftCell="A13" zoomScale="75" zoomScaleNormal="75" zoomScaleSheetLayoutView="100" workbookViewId="0">
      <selection activeCell="N24" sqref="N24"/>
    </sheetView>
  </sheetViews>
  <sheetFormatPr defaultRowHeight="12.75"/>
  <cols>
    <col min="1" max="1" width="6.85546875" style="1" bestFit="1" customWidth="1"/>
    <col min="2" max="2" width="32.28515625" style="1" bestFit="1" customWidth="1"/>
    <col min="3" max="3" width="32.28515625" style="1" customWidth="1"/>
    <col min="4" max="4" width="12.28515625" style="1" bestFit="1" customWidth="1"/>
    <col min="5" max="5" width="16.42578125" style="3" bestFit="1" customWidth="1"/>
    <col min="6" max="6" width="10.5703125" style="4" customWidth="1"/>
    <col min="7" max="7" width="9.7109375" style="1" bestFit="1" customWidth="1"/>
    <col min="8" max="8" width="19.28515625" style="1" customWidth="1"/>
    <col min="9" max="9" width="18.5703125" style="5" customWidth="1"/>
    <col min="10" max="10" width="12.42578125" style="6" bestFit="1" customWidth="1"/>
    <col min="11" max="11" width="15.7109375" style="1" customWidth="1"/>
    <col min="12" max="12" width="8.28515625" style="1" bestFit="1" customWidth="1"/>
    <col min="13" max="13" width="14" style="1" customWidth="1"/>
    <col min="14" max="14" width="11.140625" style="1" customWidth="1"/>
    <col min="15" max="15" width="5.28515625" style="1" hidden="1" customWidth="1"/>
    <col min="16" max="16384" width="9.140625" style="1"/>
  </cols>
  <sheetData>
    <row r="1" spans="1:14" ht="31.5" customHeight="1">
      <c r="A1" s="219" t="s">
        <v>27</v>
      </c>
      <c r="B1" s="220"/>
      <c r="C1" s="220"/>
      <c r="D1" s="220"/>
      <c r="E1" s="220"/>
      <c r="F1" s="220"/>
      <c r="G1" s="220"/>
      <c r="H1" s="220"/>
      <c r="I1" s="220"/>
      <c r="J1" s="220"/>
      <c r="K1" s="220"/>
      <c r="L1" s="220"/>
      <c r="M1" s="220"/>
      <c r="N1" s="221"/>
    </row>
    <row r="2" spans="1:14" ht="30" customHeight="1" thickBot="1">
      <c r="A2" s="232" t="s">
        <v>87</v>
      </c>
      <c r="B2" s="233"/>
      <c r="C2" s="233"/>
      <c r="D2" s="233"/>
      <c r="E2" s="233"/>
      <c r="F2" s="233"/>
      <c r="G2" s="233"/>
      <c r="H2" s="233"/>
      <c r="I2" s="233"/>
      <c r="J2" s="233"/>
      <c r="K2" s="233"/>
      <c r="L2" s="233"/>
      <c r="M2" s="233"/>
      <c r="N2" s="234"/>
    </row>
    <row r="3" spans="1:14" ht="39" customHeight="1">
      <c r="A3" s="251" t="s">
        <v>33</v>
      </c>
      <c r="B3" s="188" t="s">
        <v>8</v>
      </c>
      <c r="C3" s="253" t="s">
        <v>9</v>
      </c>
      <c r="D3" s="249" t="s">
        <v>13</v>
      </c>
      <c r="E3" s="230" t="s">
        <v>88</v>
      </c>
      <c r="F3" s="230"/>
      <c r="G3" s="177" t="s">
        <v>16</v>
      </c>
      <c r="H3" s="245" t="s">
        <v>89</v>
      </c>
      <c r="I3" s="246"/>
      <c r="J3" s="228" t="s">
        <v>52</v>
      </c>
      <c r="K3" s="235" t="s">
        <v>83</v>
      </c>
      <c r="L3" s="236"/>
      <c r="M3" s="243" t="s">
        <v>90</v>
      </c>
      <c r="N3" s="244"/>
    </row>
    <row r="4" spans="1:14" ht="34.5" customHeight="1" thickBot="1">
      <c r="A4" s="252"/>
      <c r="B4" s="189"/>
      <c r="C4" s="254"/>
      <c r="D4" s="250"/>
      <c r="E4" s="231"/>
      <c r="F4" s="231"/>
      <c r="G4" s="178"/>
      <c r="H4" s="247"/>
      <c r="I4" s="248"/>
      <c r="J4" s="229"/>
      <c r="K4" s="237"/>
      <c r="L4" s="238"/>
      <c r="M4" s="10" t="s">
        <v>26</v>
      </c>
      <c r="N4" s="11" t="s">
        <v>36</v>
      </c>
    </row>
    <row r="5" spans="1:14" s="12" customFormat="1" ht="35.1" customHeight="1">
      <c r="A5" s="59">
        <v>1</v>
      </c>
      <c r="B5" s="60" t="s">
        <v>44</v>
      </c>
      <c r="C5" s="61" t="s">
        <v>62</v>
      </c>
      <c r="D5" s="62" t="s">
        <v>38</v>
      </c>
      <c r="E5" s="67">
        <v>1.8473120000000001</v>
      </c>
      <c r="F5" s="63" t="s">
        <v>39</v>
      </c>
      <c r="G5" s="64">
        <v>1.07</v>
      </c>
      <c r="H5" s="65" t="s">
        <v>70</v>
      </c>
      <c r="I5" s="66">
        <f t="shared" ref="I5" si="0">(E5*1000)/(8250*1.07)</f>
        <v>0.20926785613140755</v>
      </c>
      <c r="J5" s="91">
        <f>+(I5/$I$5)*100</f>
        <v>100</v>
      </c>
      <c r="K5" s="127">
        <v>1.5576589999999999</v>
      </c>
      <c r="L5" s="68" t="s">
        <v>40</v>
      </c>
      <c r="M5" s="99">
        <f t="shared" ref="M5" si="1">+(E5/K5)-1</f>
        <v>0.1859540502767294</v>
      </c>
      <c r="N5" s="138">
        <v>5</v>
      </c>
    </row>
    <row r="6" spans="1:14" s="12" customFormat="1" ht="35.1" customHeight="1">
      <c r="A6" s="59">
        <v>2</v>
      </c>
      <c r="B6" s="60" t="s">
        <v>45</v>
      </c>
      <c r="C6" s="61" t="s">
        <v>61</v>
      </c>
      <c r="D6" s="62" t="s">
        <v>38</v>
      </c>
      <c r="E6" s="67">
        <v>1.86402</v>
      </c>
      <c r="F6" s="63" t="s">
        <v>39</v>
      </c>
      <c r="G6" s="64">
        <v>1.07</v>
      </c>
      <c r="H6" s="65" t="s">
        <v>77</v>
      </c>
      <c r="I6" s="66">
        <f>(E6*1000)/(8250*1.07)</f>
        <v>0.21116057774001698</v>
      </c>
      <c r="J6" s="91">
        <f>+(I6/$I$5)*100</f>
        <v>100.90444927548783</v>
      </c>
      <c r="K6" s="127">
        <v>1.5715939999999999</v>
      </c>
      <c r="L6" s="68" t="s">
        <v>40</v>
      </c>
      <c r="M6" s="99">
        <f>+(E6/K6)-1</f>
        <v>0.18606968466410545</v>
      </c>
      <c r="N6" s="138">
        <v>5</v>
      </c>
    </row>
    <row r="7" spans="1:14" s="12" customFormat="1" ht="35.1" customHeight="1">
      <c r="A7" s="59">
        <v>3</v>
      </c>
      <c r="B7" s="60" t="s">
        <v>43</v>
      </c>
      <c r="C7" s="61" t="s">
        <v>42</v>
      </c>
      <c r="D7" s="62" t="s">
        <v>38</v>
      </c>
      <c r="E7" s="67">
        <v>1.90317834</v>
      </c>
      <c r="F7" s="63" t="s">
        <v>39</v>
      </c>
      <c r="G7" s="64">
        <v>1.07</v>
      </c>
      <c r="H7" s="65" t="s">
        <v>67</v>
      </c>
      <c r="I7" s="66">
        <f>(E7*1000)/(8250*1.07)</f>
        <v>0.21559652676295665</v>
      </c>
      <c r="J7" s="91">
        <f>+(I7/$I$5)*100</f>
        <v>103.02419623756029</v>
      </c>
      <c r="K7" s="127">
        <v>1.5861713399999999</v>
      </c>
      <c r="L7" s="68" t="s">
        <v>40</v>
      </c>
      <c r="M7" s="99">
        <f>+(E7/K7)-1</f>
        <v>0.19985671913602987</v>
      </c>
      <c r="N7" s="138">
        <v>8</v>
      </c>
    </row>
    <row r="8" spans="1:14" s="12" customFormat="1" ht="35.1" customHeight="1">
      <c r="A8" s="46">
        <v>4</v>
      </c>
      <c r="B8" s="47" t="s">
        <v>46</v>
      </c>
      <c r="C8" s="48" t="s">
        <v>62</v>
      </c>
      <c r="D8" s="49" t="s">
        <v>38</v>
      </c>
      <c r="E8" s="50">
        <v>1.9070149999999999</v>
      </c>
      <c r="F8" s="51" t="s">
        <v>39</v>
      </c>
      <c r="G8" s="52">
        <v>1.07</v>
      </c>
      <c r="H8" s="53" t="s">
        <v>69</v>
      </c>
      <c r="I8" s="54">
        <f>(E8*1000)/(8250*1.07)</f>
        <v>0.21603115264797507</v>
      </c>
      <c r="J8" s="92">
        <f>+(I8/$I$5)*100</f>
        <v>103.23188503079066</v>
      </c>
      <c r="K8" s="128">
        <v>1.6074569999999999</v>
      </c>
      <c r="L8" s="55" t="s">
        <v>40</v>
      </c>
      <c r="M8" s="100">
        <f>+(E8/K8)-1</f>
        <v>0.18635521821112477</v>
      </c>
      <c r="N8" s="137">
        <v>5</v>
      </c>
    </row>
    <row r="9" spans="1:14" s="12" customFormat="1" ht="35.1" customHeight="1">
      <c r="A9" s="56">
        <v>5</v>
      </c>
      <c r="B9" s="57" t="s">
        <v>45</v>
      </c>
      <c r="C9" s="48" t="s">
        <v>41</v>
      </c>
      <c r="D9" s="49" t="s">
        <v>38</v>
      </c>
      <c r="E9" s="50">
        <v>1.9317638399999999</v>
      </c>
      <c r="F9" s="51" t="s">
        <v>39</v>
      </c>
      <c r="G9" s="52">
        <v>1.07</v>
      </c>
      <c r="H9" s="53" t="s">
        <v>75</v>
      </c>
      <c r="I9" s="54">
        <f>(E9*1000)/(8250*1.07)</f>
        <v>0.21883475955819878</v>
      </c>
      <c r="J9" s="92">
        <f>+(I9/$I$5)*100</f>
        <v>104.57160674536838</v>
      </c>
      <c r="K9" s="128">
        <v>1.577332</v>
      </c>
      <c r="L9" s="55" t="s">
        <v>40</v>
      </c>
      <c r="M9" s="100">
        <f t="shared" ref="M9" si="2">+(E9/K9)-1</f>
        <v>0.22470338520996203</v>
      </c>
      <c r="N9" s="137">
        <v>9</v>
      </c>
    </row>
    <row r="10" spans="1:14" s="12" customFormat="1" ht="35.1" customHeight="1">
      <c r="A10" s="56">
        <v>6</v>
      </c>
      <c r="B10" s="57" t="s">
        <v>47</v>
      </c>
      <c r="C10" s="48" t="s">
        <v>59</v>
      </c>
      <c r="D10" s="49" t="s">
        <v>38</v>
      </c>
      <c r="E10" s="50">
        <v>1.9754722199999999</v>
      </c>
      <c r="F10" s="51" t="s">
        <v>39</v>
      </c>
      <c r="G10" s="52">
        <v>1.07</v>
      </c>
      <c r="H10" s="53" t="s">
        <v>73</v>
      </c>
      <c r="I10" s="54">
        <f t="shared" ref="I10:I18" si="3">(E10*1000)/(8250*1.07)</f>
        <v>0.22378614783347492</v>
      </c>
      <c r="J10" s="92">
        <f t="shared" ref="J10:J26" si="4">+(I10/$I$5)*100</f>
        <v>106.93765969148686</v>
      </c>
      <c r="K10" s="128">
        <v>1.6645587399999999</v>
      </c>
      <c r="L10" s="55" t="s">
        <v>40</v>
      </c>
      <c r="M10" s="100">
        <f>+(E10/K10)-1</f>
        <v>0.18678432459523786</v>
      </c>
      <c r="N10" s="137">
        <v>6</v>
      </c>
    </row>
    <row r="11" spans="1:14" s="12" customFormat="1" ht="35.1" customHeight="1">
      <c r="A11" s="46">
        <v>7</v>
      </c>
      <c r="B11" s="57" t="s">
        <v>49</v>
      </c>
      <c r="C11" s="48" t="s">
        <v>61</v>
      </c>
      <c r="D11" s="49" t="s">
        <v>38</v>
      </c>
      <c r="E11" s="50">
        <v>1.985495</v>
      </c>
      <c r="F11" s="51" t="s">
        <v>39</v>
      </c>
      <c r="G11" s="52">
        <v>1.07</v>
      </c>
      <c r="H11" s="53" t="s">
        <v>78</v>
      </c>
      <c r="I11" s="54">
        <f>(E11*1000)/(8250*1.07)</f>
        <v>0.22492155196828095</v>
      </c>
      <c r="J11" s="92">
        <f t="shared" si="4"/>
        <v>107.48021990871059</v>
      </c>
      <c r="K11" s="128">
        <v>1.6729179999999999</v>
      </c>
      <c r="L11" s="55" t="s">
        <v>40</v>
      </c>
      <c r="M11" s="100">
        <f t="shared" ref="M11" si="5">+(E11/K11)-1</f>
        <v>0.18684538034739306</v>
      </c>
      <c r="N11" s="137">
        <v>6</v>
      </c>
    </row>
    <row r="12" spans="1:14" s="12" customFormat="1" ht="35.1" customHeight="1">
      <c r="A12" s="56">
        <v>8</v>
      </c>
      <c r="B12" s="47" t="s">
        <v>48</v>
      </c>
      <c r="C12" s="48" t="s">
        <v>62</v>
      </c>
      <c r="D12" s="49" t="s">
        <v>38</v>
      </c>
      <c r="E12" s="50">
        <v>2.0369549999999998</v>
      </c>
      <c r="F12" s="51" t="s">
        <v>39</v>
      </c>
      <c r="G12" s="52">
        <v>1.07</v>
      </c>
      <c r="H12" s="53" t="s">
        <v>68</v>
      </c>
      <c r="I12" s="54">
        <f t="shared" si="3"/>
        <v>0.23075106202209006</v>
      </c>
      <c r="J12" s="92">
        <f t="shared" si="4"/>
        <v>110.26588903228041</v>
      </c>
      <c r="K12" s="128">
        <v>1.7158389999999999</v>
      </c>
      <c r="L12" s="55" t="s">
        <v>40</v>
      </c>
      <c r="M12" s="100">
        <f t="shared" ref="M12" si="6">+(E12/K12)-1</f>
        <v>0.18714809489701545</v>
      </c>
      <c r="N12" s="137">
        <v>6</v>
      </c>
    </row>
    <row r="13" spans="1:14" s="12" customFormat="1" ht="35.1" customHeight="1">
      <c r="A13" s="46">
        <v>9</v>
      </c>
      <c r="B13" s="57" t="s">
        <v>49</v>
      </c>
      <c r="C13" s="48" t="s">
        <v>59</v>
      </c>
      <c r="D13" s="49" t="s">
        <v>38</v>
      </c>
      <c r="E13" s="50">
        <v>2.0402377</v>
      </c>
      <c r="F13" s="51" t="s">
        <v>39</v>
      </c>
      <c r="G13" s="52">
        <v>1.07</v>
      </c>
      <c r="H13" s="53" t="s">
        <v>72</v>
      </c>
      <c r="I13" s="54">
        <f t="shared" si="3"/>
        <v>0.2311229340130275</v>
      </c>
      <c r="J13" s="92">
        <f t="shared" si="4"/>
        <v>110.44359047091126</v>
      </c>
      <c r="K13" s="128">
        <v>1.7185803199999998</v>
      </c>
      <c r="L13" s="55" t="s">
        <v>40</v>
      </c>
      <c r="M13" s="100">
        <f>+(E13/K13)-1</f>
        <v>0.18716458943274783</v>
      </c>
      <c r="N13" s="137">
        <v>6</v>
      </c>
    </row>
    <row r="14" spans="1:14" s="12" customFormat="1" ht="35.1" customHeight="1">
      <c r="A14" s="79">
        <v>10</v>
      </c>
      <c r="B14" s="80" t="s">
        <v>50</v>
      </c>
      <c r="C14" s="81" t="s">
        <v>61</v>
      </c>
      <c r="D14" s="82" t="s">
        <v>38</v>
      </c>
      <c r="E14" s="83">
        <v>2.080829</v>
      </c>
      <c r="F14" s="84" t="s">
        <v>39</v>
      </c>
      <c r="G14" s="85">
        <v>1.07</v>
      </c>
      <c r="H14" s="86" t="s">
        <v>79</v>
      </c>
      <c r="I14" s="87">
        <f t="shared" ref="I14" si="7">(E14*1000)/(8250*1.07)</f>
        <v>0.23572121212121214</v>
      </c>
      <c r="J14" s="93">
        <f t="shared" ref="J14" si="8">+(I14/$I$5)*100</f>
        <v>112.64090743740094</v>
      </c>
      <c r="K14" s="129">
        <v>1.7524379999999999</v>
      </c>
      <c r="L14" s="88" t="s">
        <v>40</v>
      </c>
      <c r="M14" s="101">
        <f>+(E14/K14)-1</f>
        <v>0.1873909376537144</v>
      </c>
      <c r="N14" s="126">
        <v>6</v>
      </c>
    </row>
    <row r="15" spans="1:14" s="12" customFormat="1" ht="35.1" customHeight="1">
      <c r="A15" s="79">
        <v>11</v>
      </c>
      <c r="B15" s="89" t="s">
        <v>55</v>
      </c>
      <c r="C15" s="81" t="s">
        <v>41</v>
      </c>
      <c r="D15" s="82" t="s">
        <v>38</v>
      </c>
      <c r="E15" s="83">
        <v>2.0875332800000002</v>
      </c>
      <c r="F15" s="84" t="s">
        <v>39</v>
      </c>
      <c r="G15" s="85">
        <v>1.07</v>
      </c>
      <c r="H15" s="86" t="s">
        <v>74</v>
      </c>
      <c r="I15" s="87">
        <f>(E15*1000)/(8250*1.07)</f>
        <v>0.23648068875672615</v>
      </c>
      <c r="J15" s="93">
        <f>+(I15/$I$5)*100</f>
        <v>113.00382826506838</v>
      </c>
      <c r="K15" s="129">
        <v>2.0324800000000001</v>
      </c>
      <c r="L15" s="88" t="s">
        <v>40</v>
      </c>
      <c r="M15" s="101">
        <f>+(E15/K15)-1</f>
        <v>2.7086751161143008E-2</v>
      </c>
      <c r="N15" s="126">
        <v>1</v>
      </c>
    </row>
    <row r="16" spans="1:14" s="12" customFormat="1" ht="35.1" customHeight="1">
      <c r="A16" s="79">
        <v>12</v>
      </c>
      <c r="B16" s="80" t="s">
        <v>50</v>
      </c>
      <c r="C16" s="81" t="s">
        <v>60</v>
      </c>
      <c r="D16" s="82" t="s">
        <v>38</v>
      </c>
      <c r="E16" s="83">
        <v>2.1648728400000001</v>
      </c>
      <c r="F16" s="84" t="s">
        <v>39</v>
      </c>
      <c r="G16" s="85">
        <v>1.07</v>
      </c>
      <c r="H16" s="86" t="s">
        <v>71</v>
      </c>
      <c r="I16" s="87">
        <f t="shared" si="3"/>
        <v>0.24524189634664401</v>
      </c>
      <c r="J16" s="93">
        <f t="shared" si="4"/>
        <v>117.19042803814406</v>
      </c>
      <c r="K16" s="129">
        <v>1.8225406799999999</v>
      </c>
      <c r="L16" s="88" t="s">
        <v>40</v>
      </c>
      <c r="M16" s="101">
        <f>+(E16/K16)-1</f>
        <v>0.18783238352737364</v>
      </c>
      <c r="N16" s="126">
        <v>7</v>
      </c>
    </row>
    <row r="17" spans="1:14" s="12" customFormat="1" ht="35.1" customHeight="1">
      <c r="A17" s="79">
        <v>13</v>
      </c>
      <c r="B17" s="89" t="s">
        <v>56</v>
      </c>
      <c r="C17" s="81" t="s">
        <v>41</v>
      </c>
      <c r="D17" s="82" t="s">
        <v>38</v>
      </c>
      <c r="E17" s="83">
        <v>2.2853319600000002</v>
      </c>
      <c r="F17" s="84" t="s">
        <v>39</v>
      </c>
      <c r="G17" s="85">
        <v>1.07</v>
      </c>
      <c r="H17" s="86" t="s">
        <v>76</v>
      </c>
      <c r="I17" s="87">
        <f>(E17*1000)/(8250*1.07)</f>
        <v>0.25888778929481732</v>
      </c>
      <c r="J17" s="93">
        <f>+(I17/$I$5)*100</f>
        <v>123.71120633655819</v>
      </c>
      <c r="K17" s="129">
        <v>2.0324800000000001</v>
      </c>
      <c r="L17" s="88" t="s">
        <v>40</v>
      </c>
      <c r="M17" s="101">
        <f>+(E17/K17)-1</f>
        <v>0.12440563252774939</v>
      </c>
      <c r="N17" s="126">
        <v>3</v>
      </c>
    </row>
    <row r="18" spans="1:14" s="12" customFormat="1" ht="35.1" customHeight="1">
      <c r="A18" s="79">
        <v>14</v>
      </c>
      <c r="B18" s="80" t="s">
        <v>51</v>
      </c>
      <c r="C18" s="81" t="s">
        <v>42</v>
      </c>
      <c r="D18" s="82" t="s">
        <v>38</v>
      </c>
      <c r="E18" s="83">
        <v>2.28928968</v>
      </c>
      <c r="F18" s="84" t="s">
        <v>39</v>
      </c>
      <c r="G18" s="85">
        <v>1.07</v>
      </c>
      <c r="H18" s="86" t="s">
        <v>66</v>
      </c>
      <c r="I18" s="87">
        <f t="shared" si="3"/>
        <v>0.25933612914188614</v>
      </c>
      <c r="J18" s="93">
        <f t="shared" si="4"/>
        <v>123.9254484353482</v>
      </c>
      <c r="K18" s="129">
        <v>1.8500889599999999</v>
      </c>
      <c r="L18" s="88" t="s">
        <v>40</v>
      </c>
      <c r="M18" s="101">
        <f t="shared" ref="M18" si="9">+(E18/K18)-1</f>
        <v>0.23739437913299044</v>
      </c>
      <c r="N18" s="126">
        <v>10</v>
      </c>
    </row>
    <row r="19" spans="1:14" s="2" customFormat="1" ht="39.950000000000003" customHeight="1">
      <c r="A19" s="25">
        <v>15</v>
      </c>
      <c r="B19" s="26" t="s">
        <v>30</v>
      </c>
      <c r="C19" s="27" t="s">
        <v>65</v>
      </c>
      <c r="D19" s="28" t="s">
        <v>63</v>
      </c>
      <c r="E19" s="44">
        <v>1.3522799999999999</v>
      </c>
      <c r="F19" s="29" t="s">
        <v>10</v>
      </c>
      <c r="G19" s="30">
        <v>0.65</v>
      </c>
      <c r="H19" s="31" t="s">
        <v>64</v>
      </c>
      <c r="I19" s="32">
        <f>(E19*1000)/(4750*0.65)</f>
        <v>0.43798542510121458</v>
      </c>
      <c r="J19" s="94">
        <f t="shared" si="4"/>
        <v>209.29417121097958</v>
      </c>
      <c r="K19" s="130">
        <v>0.94989999999999997</v>
      </c>
      <c r="L19" s="33" t="s">
        <v>10</v>
      </c>
      <c r="M19" s="102">
        <f t="shared" ref="M19" si="10">+(E19/K19)-1</f>
        <v>0.42360248447204962</v>
      </c>
      <c r="N19" s="139">
        <v>11</v>
      </c>
    </row>
    <row r="20" spans="1:14" s="2" customFormat="1" ht="39.950000000000003" customHeight="1">
      <c r="A20" s="16">
        <v>16</v>
      </c>
      <c r="B20" s="17" t="s">
        <v>17</v>
      </c>
      <c r="C20" s="18" t="s">
        <v>32</v>
      </c>
      <c r="D20" s="19" t="s">
        <v>2</v>
      </c>
      <c r="E20" s="58">
        <v>3.95</v>
      </c>
      <c r="F20" s="20" t="s">
        <v>10</v>
      </c>
      <c r="G20" s="21">
        <v>0.65</v>
      </c>
      <c r="H20" s="22" t="s">
        <v>81</v>
      </c>
      <c r="I20" s="23">
        <f>(E20*1000)/(7000*0.65)</f>
        <v>0.86813186813186816</v>
      </c>
      <c r="J20" s="95">
        <f t="shared" si="4"/>
        <v>414.84243408444621</v>
      </c>
      <c r="K20" s="131">
        <v>1.69</v>
      </c>
      <c r="L20" s="24" t="s">
        <v>10</v>
      </c>
      <c r="M20" s="103">
        <f t="shared" ref="M20" si="11">+(E20/K20)-1</f>
        <v>1.3372781065088759</v>
      </c>
      <c r="N20" s="142">
        <v>15</v>
      </c>
    </row>
    <row r="21" spans="1:14" s="2" customFormat="1" ht="39.950000000000003" customHeight="1">
      <c r="A21" s="35">
        <v>17</v>
      </c>
      <c r="B21" s="36" t="s">
        <v>19</v>
      </c>
      <c r="C21" s="37" t="s">
        <v>20</v>
      </c>
      <c r="D21" s="38" t="s">
        <v>3</v>
      </c>
      <c r="E21" s="45">
        <v>0.88936059999999995</v>
      </c>
      <c r="F21" s="39" t="s">
        <v>12</v>
      </c>
      <c r="G21" s="40">
        <v>0.99</v>
      </c>
      <c r="H21" s="41" t="s">
        <v>57</v>
      </c>
      <c r="I21" s="42">
        <f>(E21*1000)/(860*0.99)</f>
        <v>1.0445860934930702</v>
      </c>
      <c r="J21" s="96">
        <f>+(I21/$I$5)*100</f>
        <v>499.16222816232857</v>
      </c>
      <c r="K21" s="132">
        <v>0.79341093071213398</v>
      </c>
      <c r="L21" s="43" t="s">
        <v>12</v>
      </c>
      <c r="M21" s="104">
        <f>+(E21/K21)-1</f>
        <v>0.1209331325971843</v>
      </c>
      <c r="N21" s="135">
        <v>2</v>
      </c>
    </row>
    <row r="22" spans="1:14" s="2" customFormat="1" ht="39.950000000000003" customHeight="1">
      <c r="A22" s="114">
        <v>18</v>
      </c>
      <c r="B22" s="115" t="s">
        <v>23</v>
      </c>
      <c r="C22" s="116" t="s">
        <v>20</v>
      </c>
      <c r="D22" s="117" t="s">
        <v>3</v>
      </c>
      <c r="E22" s="118">
        <v>1.1780293399999999</v>
      </c>
      <c r="F22" s="119" t="s">
        <v>12</v>
      </c>
      <c r="G22" s="120">
        <v>0.99</v>
      </c>
      <c r="H22" s="121" t="s">
        <v>58</v>
      </c>
      <c r="I22" s="122">
        <f>(E22*1000)/(860*0.99)</f>
        <v>1.3836379375146814</v>
      </c>
      <c r="J22" s="123">
        <f>+(I22/$I$5)*100</f>
        <v>661.18034708868072</v>
      </c>
      <c r="K22" s="133">
        <v>1.0431703969931201</v>
      </c>
      <c r="L22" s="124" t="s">
        <v>12</v>
      </c>
      <c r="M22" s="125">
        <f>+(E22/K22)-1</f>
        <v>0.12927796206219333</v>
      </c>
      <c r="N22" s="136">
        <v>4</v>
      </c>
    </row>
    <row r="23" spans="1:14" s="2" customFormat="1" ht="39.950000000000003" customHeight="1">
      <c r="A23" s="143">
        <v>19</v>
      </c>
      <c r="B23" s="144" t="s">
        <v>29</v>
      </c>
      <c r="C23" s="145" t="s">
        <v>34</v>
      </c>
      <c r="D23" s="146" t="s">
        <v>6</v>
      </c>
      <c r="E23" s="147">
        <v>12.20118343</v>
      </c>
      <c r="F23" s="148" t="s">
        <v>10</v>
      </c>
      <c r="G23" s="149">
        <v>0.84</v>
      </c>
      <c r="H23" s="150" t="s">
        <v>97</v>
      </c>
      <c r="I23" s="151">
        <f>(E23*1000)/(10256*0.84)</f>
        <v>1.4162654415998071</v>
      </c>
      <c r="J23" s="152">
        <f>+(I23/$I$5)*100</f>
        <v>676.77161116921752</v>
      </c>
      <c r="K23" s="153">
        <v>7.7751479289000001</v>
      </c>
      <c r="L23" s="154" t="s">
        <v>10</v>
      </c>
      <c r="M23" s="155">
        <f>+(E23/K23)-1</f>
        <v>0.56925418546038897</v>
      </c>
      <c r="N23" s="156">
        <v>13</v>
      </c>
    </row>
    <row r="24" spans="1:14" s="2" customFormat="1" ht="39.950000000000003" customHeight="1">
      <c r="A24" s="157">
        <v>20</v>
      </c>
      <c r="B24" s="158" t="s">
        <v>18</v>
      </c>
      <c r="C24" s="159" t="s">
        <v>34</v>
      </c>
      <c r="D24" s="160" t="s">
        <v>4</v>
      </c>
      <c r="E24" s="161">
        <v>11.78</v>
      </c>
      <c r="F24" s="162" t="s">
        <v>11</v>
      </c>
      <c r="G24" s="163">
        <v>0.8</v>
      </c>
      <c r="H24" s="164" t="s">
        <v>98</v>
      </c>
      <c r="I24" s="165">
        <f>(E24*1000)/(9875*0.8)</f>
        <v>1.4911392405063291</v>
      </c>
      <c r="J24" s="166">
        <f t="shared" si="4"/>
        <v>712.55054076244937</v>
      </c>
      <c r="K24" s="167">
        <v>4.83</v>
      </c>
      <c r="L24" s="168" t="s">
        <v>10</v>
      </c>
      <c r="M24" s="169">
        <f t="shared" ref="M24:M26" si="12">+(E24/K24)-1</f>
        <v>1.4389233954451344</v>
      </c>
      <c r="N24" s="170">
        <v>16</v>
      </c>
    </row>
    <row r="25" spans="1:14" s="2" customFormat="1" ht="39.950000000000003" customHeight="1">
      <c r="A25" s="13">
        <v>21</v>
      </c>
      <c r="B25" s="108" t="s">
        <v>21</v>
      </c>
      <c r="C25" s="109" t="s">
        <v>22</v>
      </c>
      <c r="D25" s="110" t="s">
        <v>5</v>
      </c>
      <c r="E25" s="107">
        <v>18.388175</v>
      </c>
      <c r="F25" s="111" t="s">
        <v>10</v>
      </c>
      <c r="G25" s="112">
        <v>1.06</v>
      </c>
      <c r="H25" s="113" t="s">
        <v>84</v>
      </c>
      <c r="I25" s="14">
        <f>(E25*1000)/(11100*1.06)</f>
        <v>1.5628229644739078</v>
      </c>
      <c r="J25" s="97">
        <f>+(I25/$I$5)*100</f>
        <v>746.80507239131339</v>
      </c>
      <c r="K25" s="134">
        <v>9.800048799999999</v>
      </c>
      <c r="L25" s="34" t="s">
        <v>10</v>
      </c>
      <c r="M25" s="105">
        <f>+(E25/K25)-1</f>
        <v>0.87633504437243226</v>
      </c>
      <c r="N25" s="141">
        <v>14</v>
      </c>
    </row>
    <row r="26" spans="1:14" s="2" customFormat="1" ht="39.950000000000003" customHeight="1" thickBot="1">
      <c r="A26" s="69">
        <v>22</v>
      </c>
      <c r="B26" s="70" t="s">
        <v>24</v>
      </c>
      <c r="C26" s="71" t="s">
        <v>22</v>
      </c>
      <c r="D26" s="72" t="s">
        <v>7</v>
      </c>
      <c r="E26" s="73">
        <v>16.5625</v>
      </c>
      <c r="F26" s="74" t="s">
        <v>10</v>
      </c>
      <c r="G26" s="75">
        <v>0.9</v>
      </c>
      <c r="H26" s="76" t="s">
        <v>85</v>
      </c>
      <c r="I26" s="77">
        <f>(E26*1000)/(11000*0.9)</f>
        <v>1.672979797979798</v>
      </c>
      <c r="J26" s="98">
        <f t="shared" si="4"/>
        <v>799.44422851508921</v>
      </c>
      <c r="K26" s="90">
        <v>10.729166666666666</v>
      </c>
      <c r="L26" s="78" t="s">
        <v>10</v>
      </c>
      <c r="M26" s="106">
        <f t="shared" si="12"/>
        <v>0.5436893203883495</v>
      </c>
      <c r="N26" s="140">
        <v>12</v>
      </c>
    </row>
    <row r="27" spans="1:14" s="7" customFormat="1" ht="21.75" customHeight="1">
      <c r="A27" s="171" t="s">
        <v>0</v>
      </c>
      <c r="B27" s="172"/>
      <c r="C27" s="173"/>
      <c r="D27" s="225" t="s">
        <v>1</v>
      </c>
      <c r="E27" s="226"/>
      <c r="F27" s="226"/>
      <c r="G27" s="226"/>
      <c r="H27" s="226"/>
      <c r="I27" s="226"/>
      <c r="J27" s="226"/>
      <c r="K27" s="226"/>
      <c r="L27" s="227"/>
      <c r="M27" s="239" t="s">
        <v>31</v>
      </c>
      <c r="N27" s="240"/>
    </row>
    <row r="28" spans="1:14" s="7" customFormat="1" ht="23.25" customHeight="1">
      <c r="A28" s="174"/>
      <c r="B28" s="175"/>
      <c r="C28" s="176"/>
      <c r="D28" s="222" t="s">
        <v>86</v>
      </c>
      <c r="E28" s="223"/>
      <c r="F28" s="223"/>
      <c r="G28" s="223"/>
      <c r="H28" s="224"/>
      <c r="I28" s="222" t="s">
        <v>96</v>
      </c>
      <c r="J28" s="223"/>
      <c r="K28" s="223"/>
      <c r="L28" s="224"/>
      <c r="M28" s="241"/>
      <c r="N28" s="242"/>
    </row>
    <row r="29" spans="1:14" s="7" customFormat="1" ht="23.25" customHeight="1">
      <c r="A29" s="214" t="s">
        <v>28</v>
      </c>
      <c r="B29" s="215"/>
      <c r="C29" s="216"/>
      <c r="D29" s="193">
        <v>13.788600000000001</v>
      </c>
      <c r="E29" s="194"/>
      <c r="F29" s="194"/>
      <c r="G29" s="199" t="s">
        <v>14</v>
      </c>
      <c r="H29" s="200"/>
      <c r="I29" s="201">
        <v>7.8757999999999999</v>
      </c>
      <c r="J29" s="202"/>
      <c r="K29" s="199" t="s">
        <v>14</v>
      </c>
      <c r="L29" s="200"/>
      <c r="M29" s="212">
        <f>+(D29/I29)-1</f>
        <v>0.75075547880850202</v>
      </c>
      <c r="N29" s="213"/>
    </row>
    <row r="30" spans="1:14" s="7" customFormat="1" ht="23.25" customHeight="1" thickBot="1">
      <c r="A30" s="207" t="s">
        <v>15</v>
      </c>
      <c r="B30" s="208"/>
      <c r="C30" s="209"/>
      <c r="D30" s="197">
        <v>15.6091</v>
      </c>
      <c r="E30" s="198"/>
      <c r="F30" s="198"/>
      <c r="G30" s="195" t="s">
        <v>14</v>
      </c>
      <c r="H30" s="196"/>
      <c r="I30" s="217">
        <v>9.5245999999999995</v>
      </c>
      <c r="J30" s="218"/>
      <c r="K30" s="195" t="s">
        <v>14</v>
      </c>
      <c r="L30" s="196"/>
      <c r="M30" s="210">
        <f>+(D30/I30)-1</f>
        <v>0.63881947798332739</v>
      </c>
      <c r="N30" s="211"/>
    </row>
    <row r="31" spans="1:14" s="2" customFormat="1" ht="25.5" customHeight="1" thickBot="1">
      <c r="A31" s="185" t="s">
        <v>35</v>
      </c>
      <c r="B31" s="186"/>
      <c r="C31" s="186"/>
      <c r="D31" s="186"/>
      <c r="E31" s="186"/>
      <c r="F31" s="186"/>
      <c r="G31" s="186"/>
      <c r="H31" s="186"/>
      <c r="I31" s="186"/>
      <c r="J31" s="186"/>
      <c r="K31" s="186"/>
      <c r="L31" s="186"/>
      <c r="M31" s="186"/>
      <c r="N31" s="187"/>
    </row>
    <row r="32" spans="1:14" s="7" customFormat="1" ht="45.95" customHeight="1">
      <c r="A32" s="190" t="s">
        <v>53</v>
      </c>
      <c r="B32" s="191"/>
      <c r="C32" s="191"/>
      <c r="D32" s="191"/>
      <c r="E32" s="191"/>
      <c r="F32" s="191"/>
      <c r="G32" s="191"/>
      <c r="H32" s="191"/>
      <c r="I32" s="191"/>
      <c r="J32" s="191"/>
      <c r="K32" s="191"/>
      <c r="L32" s="191"/>
      <c r="M32" s="191"/>
      <c r="N32" s="192"/>
    </row>
    <row r="33" spans="1:15" s="7" customFormat="1" ht="18" customHeight="1">
      <c r="A33" s="179" t="s">
        <v>25</v>
      </c>
      <c r="B33" s="180"/>
      <c r="C33" s="180"/>
      <c r="D33" s="180"/>
      <c r="E33" s="180"/>
      <c r="F33" s="180"/>
      <c r="G33" s="180"/>
      <c r="H33" s="180"/>
      <c r="I33" s="180"/>
      <c r="J33" s="180"/>
      <c r="K33" s="180"/>
      <c r="L33" s="180"/>
      <c r="M33" s="180"/>
      <c r="N33" s="181"/>
      <c r="O33" s="8"/>
    </row>
    <row r="34" spans="1:15" s="7" customFormat="1" ht="45.95" customHeight="1">
      <c r="A34" s="203" t="s">
        <v>37</v>
      </c>
      <c r="B34" s="180"/>
      <c r="C34" s="180"/>
      <c r="D34" s="180"/>
      <c r="E34" s="180"/>
      <c r="F34" s="180"/>
      <c r="G34" s="180"/>
      <c r="H34" s="180"/>
      <c r="I34" s="180"/>
      <c r="J34" s="180"/>
      <c r="K34" s="180"/>
      <c r="L34" s="180"/>
      <c r="M34" s="180"/>
      <c r="N34" s="181"/>
      <c r="O34" s="8"/>
    </row>
    <row r="35" spans="1:15" s="9" customFormat="1" ht="36" customHeight="1">
      <c r="A35" s="179" t="s">
        <v>54</v>
      </c>
      <c r="B35" s="180"/>
      <c r="C35" s="180"/>
      <c r="D35" s="180"/>
      <c r="E35" s="180"/>
      <c r="F35" s="180"/>
      <c r="G35" s="180"/>
      <c r="H35" s="180"/>
      <c r="I35" s="180"/>
      <c r="J35" s="180"/>
      <c r="K35" s="180"/>
      <c r="L35" s="180"/>
      <c r="M35" s="180"/>
      <c r="N35" s="181"/>
      <c r="O35" s="15"/>
    </row>
    <row r="36" spans="1:15" s="7" customFormat="1" ht="18" customHeight="1">
      <c r="A36" s="204" t="s">
        <v>80</v>
      </c>
      <c r="B36" s="205"/>
      <c r="C36" s="205"/>
      <c r="D36" s="205"/>
      <c r="E36" s="205"/>
      <c r="F36" s="205"/>
      <c r="G36" s="205"/>
      <c r="H36" s="205"/>
      <c r="I36" s="205"/>
      <c r="J36" s="205"/>
      <c r="K36" s="205"/>
      <c r="L36" s="205"/>
      <c r="M36" s="205"/>
      <c r="N36" s="206"/>
      <c r="O36" s="15"/>
    </row>
    <row r="37" spans="1:15" s="7" customFormat="1" ht="36" customHeight="1">
      <c r="A37" s="203" t="s">
        <v>95</v>
      </c>
      <c r="B37" s="180"/>
      <c r="C37" s="180"/>
      <c r="D37" s="180"/>
      <c r="E37" s="180"/>
      <c r="F37" s="180"/>
      <c r="G37" s="180"/>
      <c r="H37" s="180"/>
      <c r="I37" s="180"/>
      <c r="J37" s="180"/>
      <c r="K37" s="180"/>
      <c r="L37" s="180"/>
      <c r="M37" s="180"/>
      <c r="N37" s="181"/>
      <c r="O37" s="15"/>
    </row>
    <row r="38" spans="1:15" s="7" customFormat="1" ht="45.75" customHeight="1">
      <c r="A38" s="179" t="s">
        <v>91</v>
      </c>
      <c r="B38" s="180"/>
      <c r="C38" s="180"/>
      <c r="D38" s="180"/>
      <c r="E38" s="180"/>
      <c r="F38" s="180"/>
      <c r="G38" s="180"/>
      <c r="H38" s="180"/>
      <c r="I38" s="180"/>
      <c r="J38" s="180"/>
      <c r="K38" s="180"/>
      <c r="L38" s="180"/>
      <c r="M38" s="180"/>
      <c r="N38" s="181"/>
      <c r="O38" s="15"/>
    </row>
    <row r="39" spans="1:15" s="7" customFormat="1" ht="45.95" customHeight="1">
      <c r="A39" s="182" t="s">
        <v>92</v>
      </c>
      <c r="B39" s="183"/>
      <c r="C39" s="183"/>
      <c r="D39" s="183"/>
      <c r="E39" s="183"/>
      <c r="F39" s="183"/>
      <c r="G39" s="183"/>
      <c r="H39" s="183"/>
      <c r="I39" s="183"/>
      <c r="J39" s="183"/>
      <c r="K39" s="183"/>
      <c r="L39" s="183"/>
      <c r="M39" s="183"/>
      <c r="N39" s="184"/>
      <c r="O39" s="15"/>
    </row>
    <row r="40" spans="1:15" s="7" customFormat="1" ht="36" customHeight="1">
      <c r="A40" s="182" t="s">
        <v>93</v>
      </c>
      <c r="B40" s="183"/>
      <c r="C40" s="183"/>
      <c r="D40" s="183"/>
      <c r="E40" s="183"/>
      <c r="F40" s="183"/>
      <c r="G40" s="183"/>
      <c r="H40" s="183"/>
      <c r="I40" s="183"/>
      <c r="J40" s="183"/>
      <c r="K40" s="183"/>
      <c r="L40" s="183"/>
      <c r="M40" s="183"/>
      <c r="N40" s="184"/>
      <c r="O40" s="15"/>
    </row>
    <row r="41" spans="1:15" s="7" customFormat="1" ht="18" customHeight="1">
      <c r="A41" s="179" t="s">
        <v>94</v>
      </c>
      <c r="B41" s="180"/>
      <c r="C41" s="180"/>
      <c r="D41" s="180"/>
      <c r="E41" s="180"/>
      <c r="F41" s="180"/>
      <c r="G41" s="180"/>
      <c r="H41" s="180"/>
      <c r="I41" s="180"/>
      <c r="J41" s="180"/>
      <c r="K41" s="180"/>
      <c r="L41" s="180"/>
      <c r="M41" s="180"/>
      <c r="N41" s="181"/>
      <c r="O41" s="15"/>
    </row>
    <row r="42" spans="1:15" ht="45.95" customHeight="1">
      <c r="A42" s="179" t="s">
        <v>82</v>
      </c>
      <c r="B42" s="180"/>
      <c r="C42" s="180"/>
      <c r="D42" s="180"/>
      <c r="E42" s="180"/>
      <c r="F42" s="180"/>
      <c r="G42" s="180"/>
      <c r="H42" s="180"/>
      <c r="I42" s="180"/>
      <c r="J42" s="180"/>
      <c r="K42" s="180"/>
      <c r="L42" s="180"/>
      <c r="M42" s="180"/>
      <c r="N42" s="181"/>
    </row>
    <row r="44" spans="1:15" ht="24.75" customHeight="1"/>
    <row r="45" spans="1:15" ht="24.75" customHeight="1"/>
    <row r="46" spans="1:15" ht="48.75" customHeight="1"/>
    <row r="47" spans="1:15" ht="48.75" customHeight="1"/>
    <row r="48" spans="1:15" ht="24.75" customHeight="1"/>
  </sheetData>
  <mergeCells count="41">
    <mergeCell ref="A42:N42"/>
    <mergeCell ref="A1:N1"/>
    <mergeCell ref="D28:H28"/>
    <mergeCell ref="I28:L28"/>
    <mergeCell ref="D27:L27"/>
    <mergeCell ref="J3:J4"/>
    <mergeCell ref="E3:F4"/>
    <mergeCell ref="A2:N2"/>
    <mergeCell ref="K3:L4"/>
    <mergeCell ref="M27:N28"/>
    <mergeCell ref="M3:N3"/>
    <mergeCell ref="H3:I4"/>
    <mergeCell ref="D3:D4"/>
    <mergeCell ref="A3:A4"/>
    <mergeCell ref="C3:C4"/>
    <mergeCell ref="A38:N38"/>
    <mergeCell ref="A36:N36"/>
    <mergeCell ref="A37:N37"/>
    <mergeCell ref="A30:C30"/>
    <mergeCell ref="M30:N30"/>
    <mergeCell ref="M29:N29"/>
    <mergeCell ref="A29:C29"/>
    <mergeCell ref="G30:H30"/>
    <mergeCell ref="A33:N33"/>
    <mergeCell ref="I30:J30"/>
    <mergeCell ref="A27:C28"/>
    <mergeCell ref="G3:G4"/>
    <mergeCell ref="A41:N41"/>
    <mergeCell ref="A39:N39"/>
    <mergeCell ref="A40:N40"/>
    <mergeCell ref="A31:N31"/>
    <mergeCell ref="B3:B4"/>
    <mergeCell ref="A35:N35"/>
    <mergeCell ref="A32:N32"/>
    <mergeCell ref="D29:F29"/>
    <mergeCell ref="K30:L30"/>
    <mergeCell ref="D30:F30"/>
    <mergeCell ref="G29:H29"/>
    <mergeCell ref="I29:J29"/>
    <mergeCell ref="K29:L29"/>
    <mergeCell ref="A34:N34"/>
  </mergeCells>
  <phoneticPr fontId="0" type="noConversion"/>
  <printOptions horizontalCentered="1" verticalCentered="1"/>
  <pageMargins left="0" right="0" top="0" bottom="0" header="0" footer="0"/>
  <pageSetup paperSize="9" scale="50" orientation="portrait" r:id="rId1"/>
  <headerFooter alignWithMargins="0">
    <oddFooter>&amp;L&amp;8Dok. No: TB.Yİ.04&amp;C&amp;8Rev. No: 1&amp;R&amp;8Rev. Tarihi: 08.06.2007</oddFooter>
  </headerFooter>
  <ignoredErrors>
    <ignoredError sqref="I26 I25"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mt</cp:lastModifiedBy>
  <cp:lastPrinted>2020-02-13T12:56:56Z</cp:lastPrinted>
  <dcterms:created xsi:type="dcterms:W3CDTF">1997-07-24T11:06:41Z</dcterms:created>
  <dcterms:modified xsi:type="dcterms:W3CDTF">2021-12-10T10:27:37Z</dcterms:modified>
</cp:coreProperties>
</file>