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8370"/>
  </bookViews>
  <sheets>
    <sheet name="SANAYİ" sheetId="1" r:id="rId1"/>
  </sheets>
  <definedNames>
    <definedName name="_xlnm.Print_Area" localSheetId="0">SANAYİ!$A$1:$N$60</definedName>
  </definedNames>
  <calcPr calcId="145621"/>
</workbook>
</file>

<file path=xl/calcChain.xml><?xml version="1.0" encoding="utf-8"?>
<calcChain xmlns="http://schemas.openxmlformats.org/spreadsheetml/2006/main">
  <c r="I31" i="1" l="1"/>
  <c r="M31" i="1"/>
  <c r="Q14" i="1"/>
  <c r="M14" i="1"/>
  <c r="I14" i="1"/>
  <c r="Q9" i="1"/>
  <c r="M9" i="1"/>
  <c r="I9" i="1"/>
  <c r="Q26" i="1"/>
  <c r="M26" i="1"/>
  <c r="I26" i="1"/>
  <c r="Q21" i="1"/>
  <c r="M21" i="1"/>
  <c r="I21" i="1"/>
  <c r="Q18" i="1"/>
  <c r="M18" i="1"/>
  <c r="I18" i="1"/>
  <c r="M23" i="1" l="1"/>
  <c r="I23" i="1"/>
  <c r="M19" i="1"/>
  <c r="I19" i="1"/>
  <c r="E33" i="1" l="1"/>
  <c r="M46" i="1" l="1"/>
  <c r="M47" i="1"/>
  <c r="I34" i="1"/>
  <c r="I32" i="1"/>
  <c r="M12" i="1"/>
  <c r="I12" i="1"/>
  <c r="M15" i="1"/>
  <c r="I15" i="1"/>
  <c r="M27" i="1"/>
  <c r="I27" i="1"/>
  <c r="M8" i="1"/>
  <c r="I8" i="1"/>
  <c r="M10" i="1"/>
  <c r="I10" i="1"/>
  <c r="M13" i="1"/>
  <c r="I13" i="1"/>
  <c r="M29" i="1"/>
  <c r="I29" i="1"/>
  <c r="M28" i="1"/>
  <c r="I28" i="1"/>
  <c r="M11" i="1"/>
  <c r="I11" i="1"/>
  <c r="M25" i="1"/>
  <c r="I25" i="1"/>
  <c r="I43" i="1"/>
  <c r="I42" i="1"/>
  <c r="I41" i="1"/>
  <c r="I40" i="1"/>
  <c r="I39" i="1"/>
  <c r="I38" i="1"/>
  <c r="I37" i="1"/>
  <c r="I36" i="1"/>
  <c r="I35" i="1"/>
  <c r="I33" i="1"/>
  <c r="I30" i="1"/>
  <c r="I17" i="1"/>
  <c r="I16" i="1"/>
  <c r="I20" i="1"/>
  <c r="I24" i="1"/>
  <c r="I22" i="1"/>
  <c r="I5" i="1"/>
  <c r="J31" i="1" s="1"/>
  <c r="I6" i="1"/>
  <c r="I7" i="1"/>
  <c r="M24" i="1"/>
  <c r="M32" i="1"/>
  <c r="M43" i="1"/>
  <c r="M42" i="1"/>
  <c r="M41" i="1"/>
  <c r="M40" i="1"/>
  <c r="M38" i="1"/>
  <c r="M39" i="1"/>
  <c r="M37" i="1"/>
  <c r="M36" i="1"/>
  <c r="M33" i="1"/>
  <c r="M35" i="1"/>
  <c r="M34" i="1"/>
  <c r="M17" i="1"/>
  <c r="M16" i="1"/>
  <c r="M20" i="1"/>
  <c r="M30" i="1"/>
  <c r="M22" i="1"/>
  <c r="M5" i="1"/>
  <c r="M6" i="1"/>
  <c r="M7" i="1"/>
  <c r="J7" i="1" l="1"/>
  <c r="J22" i="1"/>
  <c r="J20" i="1"/>
  <c r="J17" i="1"/>
  <c r="J30" i="1"/>
  <c r="J35" i="1"/>
  <c r="J37" i="1"/>
  <c r="J5" i="1"/>
  <c r="J9" i="1"/>
  <c r="J26" i="1"/>
  <c r="J21" i="1"/>
  <c r="J18" i="1"/>
  <c r="J14" i="1"/>
  <c r="J23" i="1"/>
  <c r="J19" i="1"/>
  <c r="J24" i="1"/>
  <c r="J16" i="1"/>
  <c r="J33" i="1"/>
  <c r="J36" i="1"/>
  <c r="J38" i="1"/>
  <c r="J40" i="1"/>
  <c r="J42" i="1"/>
  <c r="J25" i="1"/>
  <c r="J11" i="1"/>
  <c r="J28" i="1"/>
  <c r="J29" i="1"/>
  <c r="J13" i="1"/>
  <c r="J10" i="1"/>
  <c r="J8" i="1"/>
  <c r="J27" i="1"/>
  <c r="J15" i="1"/>
  <c r="J12" i="1"/>
  <c r="J32" i="1"/>
  <c r="J39" i="1"/>
  <c r="J41" i="1"/>
  <c r="J43" i="1"/>
  <c r="J34" i="1"/>
  <c r="J6" i="1"/>
</calcChain>
</file>

<file path=xl/sharedStrings.xml><?xml version="1.0" encoding="utf-8"?>
<sst xmlns="http://schemas.openxmlformats.org/spreadsheetml/2006/main" count="271" uniqueCount="138">
  <si>
    <t>NOTLAR:</t>
  </si>
  <si>
    <t>DÖVİZLER</t>
  </si>
  <si>
    <t>T.C. Merkez Bankası Efektif Satış Fiyatı</t>
  </si>
  <si>
    <t>7000
kcal/kg</t>
  </si>
  <si>
    <t>9562
kcal/kg</t>
  </si>
  <si>
    <t>860
kcal/kwh</t>
  </si>
  <si>
    <t>11000
kcal/kg</t>
  </si>
  <si>
    <t>11100
kcal/kg</t>
  </si>
  <si>
    <t>10256
kcal/kg</t>
  </si>
  <si>
    <t>2.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</si>
  <si>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</si>
  <si>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</si>
  <si>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</si>
  <si>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</si>
  <si>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</si>
  <si>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</si>
  <si>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</si>
  <si>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</si>
  <si>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</si>
  <si>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</si>
  <si>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</si>
  <si>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</si>
  <si>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</si>
  <si>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</si>
  <si>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</si>
  <si>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</si>
  <si>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</si>
  <si>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</si>
  <si>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</si>
  <si>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</si>
  <si>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</si>
  <si>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</si>
  <si>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</si>
  <si>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</si>
  <si>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</si>
  <si>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</si>
  <si>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</si>
  <si>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1.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</si>
  <si>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</si>
  <si>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</si>
  <si>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</si>
  <si>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</si>
  <si>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İstanbul Avrupa Yakası</t>
    </r>
    <r>
      <rPr>
        <b/>
        <sz val="14"/>
        <rFont val="Arial"/>
        <family val="2"/>
      </rPr>
      <t xml:space="preserve">
SHELL TÜRKİYE</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</si>
  <si>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</si>
  <si>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</si>
  <si>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</si>
  <si>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</si>
  <si>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</si>
  <si>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</si>
  <si>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</si>
  <si>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r>
      <t xml:space="preserve">Organize Sanayi Bölgesi
</t>
    </r>
    <r>
      <rPr>
        <sz val="12"/>
        <rFont val="Arial"/>
        <family val="2"/>
      </rPr>
      <t>Doğalgaz Tüketimi için</t>
    </r>
  </si>
  <si>
    <r>
      <t>0 - 100.000</t>
    </r>
    <r>
      <rPr>
        <sz val="12"/>
        <rFont val="Arial"/>
        <family val="2"/>
      </rPr>
      <t xml:space="preserve"> m</t>
    </r>
    <r>
      <rPr>
        <vertAlign val="superscript"/>
        <sz val="12"/>
        <rFont val="Arial"/>
        <family val="2"/>
        <charset val="162"/>
      </rPr>
      <t>3</t>
    </r>
    <r>
      <rPr>
        <sz val="12"/>
        <rFont val="Arial"/>
        <family val="2"/>
      </rPr>
      <t>/yıl
Doğalgaz Tüketimi için</t>
    </r>
  </si>
  <si>
    <r>
      <t>100.001 - 300.000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</si>
  <si>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sz val="12"/>
        <rFont val="Arial"/>
        <family val="2"/>
        <charset val="162"/>
      </rPr>
      <t>Doğalgaz Tüketimi için</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</si>
  <si>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Doğalgaz Tüketimi için</t>
    </r>
  </si>
  <si>
    <r>
      <t>1.000.001- 10.000.000</t>
    </r>
    <r>
      <rPr>
        <sz val="12"/>
        <rFont val="Arial"/>
        <family val="2"/>
      </rPr>
      <t xml:space="preserve"> m</t>
    </r>
    <r>
      <rPr>
        <vertAlign val="superscript"/>
        <sz val="12"/>
        <rFont val="Arial"/>
        <family val="2"/>
        <charset val="162"/>
      </rPr>
      <t>3</t>
    </r>
    <r>
      <rPr>
        <sz val="12"/>
        <rFont val="Arial"/>
        <family val="2"/>
      </rPr>
      <t>/yıl
Doğalgaz Tüketimi için</t>
    </r>
  </si>
  <si>
    <r>
      <t>10.000.001- 100.000.000</t>
    </r>
    <r>
      <rPr>
        <sz val="12"/>
        <rFont val="Arial"/>
        <family val="2"/>
      </rPr>
      <t xml:space="preserve"> m</t>
    </r>
    <r>
      <rPr>
        <vertAlign val="superscript"/>
        <sz val="12"/>
        <rFont val="Arial"/>
        <family val="2"/>
        <charset val="162"/>
      </rPr>
      <t>3</t>
    </r>
    <r>
      <rPr>
        <sz val="12"/>
        <rFont val="Arial"/>
        <family val="2"/>
      </rPr>
      <t>/yıl
Doğalgaz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</si>
  <si>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Doğalgaz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</si>
  <si>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sz val="12"/>
        <rFont val="Arial"/>
        <family val="2"/>
        <charset val="162"/>
      </rPr>
      <t>Doğalgaz Tüketimi için</t>
    </r>
  </si>
  <si>
    <r>
      <t>0 - 300.000</t>
    </r>
    <r>
      <rPr>
        <sz val="12"/>
        <rFont val="Arial"/>
        <family val="2"/>
      </rPr>
      <t xml:space="preserve"> m</t>
    </r>
    <r>
      <rPr>
        <vertAlign val="superscript"/>
        <sz val="12"/>
        <rFont val="Arial"/>
        <family val="2"/>
        <charset val="162"/>
      </rPr>
      <t>3</t>
    </r>
    <r>
      <rPr>
        <sz val="12"/>
        <rFont val="Arial"/>
        <family val="2"/>
      </rPr>
      <t>/yıl
Doğalgaz Tüketimi için</t>
    </r>
  </si>
  <si>
    <t>ABD Doları</t>
  </si>
  <si>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sz val="12"/>
        <rFont val="Arial"/>
        <family val="2"/>
        <charset val="162"/>
      </rPr>
      <t>Doğalgaz Tüketimi için</t>
    </r>
  </si>
  <si>
    <r>
      <t>300.001 - 1.000.000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</si>
  <si>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300.001 - 800.000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t>
    </r>
    <r>
      <rPr>
        <sz val="12"/>
        <rFont val="Arial"/>
        <family val="2"/>
        <charset val="162"/>
      </rPr>
      <t>Doğalgaz Tüketimi için</t>
    </r>
  </si>
  <si>
    <r>
      <t xml:space="preserve">Soma Kısrakdere
Manisa - </t>
    </r>
    <r>
      <rPr>
        <b/>
        <sz val="12"/>
        <rFont val="NewsGoth Cn BT"/>
        <charset val="162"/>
      </rPr>
      <t>ELİ</t>
    </r>
  </si>
  <si>
    <r>
      <t xml:space="preserve">300.001-800.000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rPr>
      <t xml:space="preserve">
</t>
    </r>
    <r>
      <rPr>
        <sz val="12"/>
        <rFont val="Arial"/>
        <family val="2"/>
        <charset val="162"/>
      </rPr>
      <t>Doğalgaz Tüketimi için</t>
    </r>
  </si>
  <si>
    <r>
      <t xml:space="preserve">4.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</si>
  <si>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t xml:space="preserve">Yıllık 
</t>
    </r>
    <r>
      <rPr>
        <b/>
        <sz val="13"/>
        <rFont val="Arial"/>
        <family val="2"/>
        <charset val="162"/>
      </rPr>
      <t>Değişim</t>
    </r>
    <r>
      <rPr>
        <sz val="13"/>
        <rFont val="Arial"/>
        <family val="2"/>
        <charset val="162"/>
      </rPr>
      <t xml:space="preserve"> Oranı</t>
    </r>
  </si>
  <si>
    <t>0,786615 x 1000
8250 x 0,93</t>
  </si>
  <si>
    <t>0,881356 x 1000
7.000 x 0,65</t>
  </si>
  <si>
    <t>0,819000 x 1000
8250 x 0,93</t>
  </si>
  <si>
    <r>
      <t>0,823000 x 1000</t>
    </r>
    <r>
      <rPr>
        <vertAlign val="superscript"/>
        <sz val="11"/>
        <rFont val="Arial"/>
        <family val="2"/>
      </rPr>
      <t xml:space="preserve">
</t>
    </r>
    <r>
      <rPr>
        <sz val="11"/>
        <rFont val="Arial"/>
        <family val="2"/>
      </rPr>
      <t xml:space="preserve">8.250 x 0,93 </t>
    </r>
  </si>
  <si>
    <r>
      <t>1.000.001 - 10.000.000</t>
    </r>
    <r>
      <rPr>
        <sz val="12"/>
        <rFont val="Arial"/>
        <family val="2"/>
      </rPr>
      <t xml:space="preserve"> m</t>
    </r>
    <r>
      <rPr>
        <vertAlign val="superscript"/>
        <sz val="12"/>
        <rFont val="Arial"/>
        <family val="2"/>
        <charset val="162"/>
      </rPr>
      <t>3</t>
    </r>
    <r>
      <rPr>
        <sz val="12"/>
        <rFont val="Arial"/>
        <family val="2"/>
      </rPr>
      <t>/yıl
Doğalgaz Tüketimi için</t>
    </r>
  </si>
  <si>
    <r>
      <t>10.000.001 - 100.000.000</t>
    </r>
    <r>
      <rPr>
        <sz val="12"/>
        <rFont val="Arial"/>
        <family val="2"/>
      </rPr>
      <t xml:space="preserve"> m</t>
    </r>
    <r>
      <rPr>
        <vertAlign val="superscript"/>
        <sz val="12"/>
        <rFont val="Arial"/>
        <family val="2"/>
        <charset val="162"/>
      </rPr>
      <t>3</t>
    </r>
    <r>
      <rPr>
        <sz val="12"/>
        <rFont val="Arial"/>
        <family val="2"/>
      </rPr>
      <t>/yıl
Doğalgaz Tüketimi için</t>
    </r>
  </si>
  <si>
    <t>0,459050 x 1000
4.724 x 0,65</t>
  </si>
  <si>
    <t>0,635000 x 1000
4.932 x 0.65</t>
  </si>
  <si>
    <r>
      <t>SANAYİDE</t>
    </r>
    <r>
      <rPr>
        <sz val="22"/>
        <rFont val="Arial"/>
        <family val="2"/>
        <charset val="162"/>
      </rPr>
      <t xml:space="preserve"> </t>
    </r>
    <r>
      <rPr>
        <sz val="16"/>
        <rFont val="Arial"/>
        <family val="2"/>
        <charset val="162"/>
      </rPr>
      <t xml:space="preserve">1000 kcal ısı ihtiyacı için gerekli olan </t>
    </r>
    <r>
      <rPr>
        <b/>
        <sz val="16"/>
        <rFont val="Arial"/>
        <family val="2"/>
        <charset val="162"/>
      </rPr>
      <t>ÇEŞİTLİ YAKITLAR</t>
    </r>
    <r>
      <rPr>
        <sz val="16"/>
        <rFont val="Arial"/>
        <family val="2"/>
        <charset val="162"/>
      </rPr>
      <t xml:space="preserve"> için </t>
    </r>
    <r>
      <rPr>
        <b/>
        <sz val="16"/>
        <rFont val="Arial"/>
        <family val="2"/>
        <charset val="162"/>
      </rPr>
      <t>MALİYET KARŞILAŞTIRMA</t>
    </r>
    <r>
      <rPr>
        <sz val="16"/>
        <rFont val="Arial"/>
        <family val="2"/>
        <charset val="162"/>
      </rPr>
      <t xml:space="preserve"> TABLOSU</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</si>
  <si>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Doğalgaz 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</si>
  <si>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/yıl
Doğalgaz Tüketimi için</t>
    </r>
  </si>
  <si>
    <r>
      <rPr>
        <b/>
        <sz val="12"/>
        <rFont val="Arial"/>
        <family val="2"/>
        <charset val="162"/>
      </rPr>
      <t>100.001 - 300.000</t>
    </r>
    <r>
      <rPr>
        <sz val="12"/>
        <rFont val="Arial"/>
        <family val="2"/>
        <charset val="162"/>
      </rPr>
      <t xml:space="preserve"> m</t>
    </r>
    <r>
      <rPr>
        <vertAlign val="superscript"/>
        <sz val="12"/>
        <rFont val="Arial"/>
        <family val="2"/>
        <charset val="162"/>
      </rPr>
      <t>3</t>
    </r>
    <r>
      <rPr>
        <sz val="12"/>
        <rFont val="Arial"/>
        <family val="2"/>
        <charset val="162"/>
      </rPr>
      <t>/yıl
Doğalgaz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</si>
  <si>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/yıl
Doğalgaz Tüketimi için</t>
    </r>
  </si>
  <si>
    <r>
      <rPr>
        <b/>
        <sz val="12"/>
        <rFont val="Arial"/>
        <family val="2"/>
        <charset val="162"/>
      </rPr>
      <t>300.001 - 1.000.000</t>
    </r>
    <r>
      <rPr>
        <sz val="12"/>
        <rFont val="Arial"/>
        <family val="2"/>
        <charset val="162"/>
      </rPr>
      <t xml:space="preserve"> m</t>
    </r>
    <r>
      <rPr>
        <vertAlign val="superscript"/>
        <sz val="12"/>
        <rFont val="Arial"/>
        <family val="2"/>
        <charset val="162"/>
      </rPr>
      <t>3</t>
    </r>
    <r>
      <rPr>
        <sz val="12"/>
        <rFont val="Arial"/>
        <family val="2"/>
        <charset val="162"/>
      </rPr>
      <t>/yıl
Doğalgaz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</si>
  <si>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/yıl
Doğalgaz Tüketimi için</t>
    </r>
  </si>
  <si>
    <t>Ort. 
İşletme 
Verim 
Değeri</t>
  </si>
  <si>
    <t>Ucuza 
Göre 
Yakıt 
Maliyeti 
İndeksi</t>
  </si>
  <si>
    <r>
      <rPr>
        <sz val="11"/>
        <rFont val="Arial"/>
        <family val="2"/>
        <charset val="162"/>
      </rPr>
      <t>Değişim</t>
    </r>
    <r>
      <rPr>
        <b/>
        <sz val="11"/>
        <rFont val="Arial"/>
        <family val="2"/>
        <charset val="162"/>
      </rPr>
      <t xml:space="preserve"> Sırası</t>
    </r>
  </si>
  <si>
    <r>
      <t xml:space="preserve">Fiyat 
</t>
    </r>
    <r>
      <rPr>
        <b/>
        <sz val="11"/>
        <rFont val="Arial"/>
        <family val="2"/>
        <charset val="162"/>
      </rPr>
      <t>Değişimi</t>
    </r>
  </si>
  <si>
    <r>
      <t xml:space="preserve">Kocaeli
</t>
    </r>
    <r>
      <rPr>
        <b/>
        <sz val="12"/>
        <rFont val="Arial"/>
        <family val="2"/>
      </rPr>
      <t>İZGAZ ENGIE</t>
    </r>
  </si>
  <si>
    <r>
      <t xml:space="preserve">İzmit
</t>
    </r>
    <r>
      <rPr>
        <b/>
        <sz val="12"/>
        <rFont val="Arial"/>
        <family val="2"/>
      </rPr>
      <t>İZGAZ ENGIE</t>
    </r>
  </si>
  <si>
    <r>
      <t>5,285327 x 1000</t>
    </r>
    <r>
      <rPr>
        <vertAlign val="superscript"/>
        <sz val="11"/>
        <rFont val="Arial"/>
        <family val="2"/>
      </rPr>
      <t xml:space="preserve">
</t>
    </r>
    <r>
      <rPr>
        <sz val="11"/>
        <rFont val="Arial"/>
        <family val="2"/>
      </rPr>
      <t>10,256 x 0,84</t>
    </r>
  </si>
  <si>
    <r>
      <t xml:space="preserve">02 Nisan </t>
    </r>
    <r>
      <rPr>
        <b/>
        <sz val="12"/>
        <rFont val="Arial"/>
        <family val="2"/>
        <charset val="162"/>
      </rPr>
      <t>2018</t>
    </r>
    <r>
      <rPr>
        <sz val="12"/>
        <rFont val="Arial"/>
        <family val="2"/>
        <charset val="162"/>
      </rPr>
      <t xml:space="preserve"> tarihinde</t>
    </r>
  </si>
  <si>
    <r>
      <t xml:space="preserve">02 Nisan </t>
    </r>
    <r>
      <rPr>
        <b/>
        <sz val="12"/>
        <rFont val="Arial"/>
        <family val="2"/>
        <charset val="162"/>
      </rPr>
      <t>2017</t>
    </r>
    <r>
      <rPr>
        <sz val="12"/>
        <rFont val="Arial"/>
        <family val="2"/>
        <charset val="162"/>
      </rPr>
      <t xml:space="preserve"> tarihinde</t>
    </r>
  </si>
  <si>
    <r>
      <t xml:space="preserve">9. </t>
    </r>
    <r>
      <rPr>
        <b/>
        <sz val="11"/>
        <rFont val="Arial"/>
        <family val="2"/>
        <charset val="162"/>
      </rPr>
      <t xml:space="preserve">Akaryakıt </t>
    </r>
    <r>
      <rPr>
        <sz val="11"/>
        <rFont val="Arial"/>
        <family val="2"/>
      </rPr>
      <t>fiyatları için EPDK tarafından açıklanan ve</t>
    </r>
    <r>
      <rPr>
        <b/>
        <sz val="11"/>
        <rFont val="Arial"/>
        <family val="2"/>
        <charset val="162"/>
      </rPr>
      <t xml:space="preserve"> SHELL TÜRKİYE</t>
    </r>
    <r>
      <rPr>
        <sz val="11"/>
        <rFont val="Arial"/>
        <family val="2"/>
      </rPr>
      <t xml:space="preserve"> tarafından tavsiye edilen 02 Nisan 2018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</si>
  <si>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t xml:space="preserve">3. </t>
    </r>
    <r>
      <rPr>
        <b/>
        <sz val="11"/>
        <rFont val="Arial"/>
        <family val="2"/>
        <charset val="162"/>
      </rPr>
      <t>Doğalgaz</t>
    </r>
    <r>
      <rPr>
        <sz val="11"/>
        <rFont val="Arial"/>
        <family val="2"/>
      </rPr>
      <t xml:space="preserve"> fiyatları  01 Nisan 2018 tarinde yayınlanan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 birim hizmet amortisman bedeli 0,05555 US doları/m3, serbest tüketicilerden alınan taşıma bedeli ise; 0,0077 US doları/m3 üzerinden belirlenip, "www.baskentdogalgaz.com.tr" adresinde yayınlanan günlük fiyattır.</t>
    </r>
  </si>
  <si>
    <t xml:space="preserve">0,830592 x 1000
8250 x 0,93 </t>
  </si>
  <si>
    <t xml:space="preserve">0,885832x 1000
8250 x 0,93 </t>
  </si>
  <si>
    <t xml:space="preserve">0,849260 x 1000
8250 x 0,93 </t>
  </si>
  <si>
    <t xml:space="preserve">0,919649 x 1000
8250 x 0,93 </t>
  </si>
  <si>
    <t xml:space="preserve">0,883264 x 1000
8250 x 0,93 </t>
  </si>
  <si>
    <t xml:space="preserve">0,945916 x 1000
8250 x 0,93 </t>
  </si>
  <si>
    <t xml:space="preserve">0,929979 x 1000
8250 x 0,93 </t>
  </si>
  <si>
    <t xml:space="preserve">1,112545 x 1000
8250 x 0,93 </t>
  </si>
  <si>
    <t xml:space="preserve">0,998560 x 1000
8250 x 0,93 </t>
  </si>
  <si>
    <t xml:space="preserve">1,081031 x 1000
8250 x 0,93 </t>
  </si>
  <si>
    <t xml:space="preserve">0,967046 x 1000
8250 x 0,93 </t>
  </si>
  <si>
    <r>
      <t>0,346325 x 1000</t>
    </r>
    <r>
      <rPr>
        <vertAlign val="superscript"/>
        <sz val="11"/>
        <rFont val="Arial"/>
        <family val="2"/>
      </rPr>
      <t xml:space="preserve">
</t>
    </r>
    <r>
      <rPr>
        <sz val="11"/>
        <rFont val="Arial"/>
        <family val="2"/>
      </rPr>
      <t>860 x 0,99</t>
    </r>
  </si>
  <si>
    <t>2,152542 x 1000
9,562 x 0,80</t>
  </si>
  <si>
    <t xml:space="preserve">0,943403 x 1000
8250 x 0,93 </t>
  </si>
  <si>
    <r>
      <rPr>
        <b/>
        <sz val="14"/>
        <rFont val="Arial"/>
        <family val="2"/>
        <charset val="162"/>
      </rPr>
      <t>13 Nisan 2017</t>
    </r>
    <r>
      <rPr>
        <sz val="14"/>
        <rFont val="Arial"/>
        <family val="2"/>
        <charset val="162"/>
      </rPr>
      <t xml:space="preserve">
Tarihindeki 
Birim Fiyatları </t>
    </r>
  </si>
  <si>
    <t xml:space="preserve">0,903435 x 1000
8250 x 0,93 </t>
  </si>
  <si>
    <t xml:space="preserve">0,913793 x 1000
8250 x 0,93 </t>
  </si>
  <si>
    <t xml:space="preserve">0,932578 x 1000
8250 x 0,93 </t>
  </si>
  <si>
    <t xml:space="preserve">0,980577 x 1000
8250 x 0,93 </t>
  </si>
  <si>
    <t xml:space="preserve">0,866592 x 1000
8250 x 0,93 </t>
  </si>
  <si>
    <t xml:space="preserve">0,904583 x 1000
8250 x 0,93 </t>
  </si>
  <si>
    <r>
      <t xml:space="preserve">( 09 Nisan 2018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</si>
  <si>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09 Nisan 2018
</t>
    </r>
    <r>
      <rPr>
        <sz val="14"/>
        <rFont val="Arial"/>
        <family val="2"/>
        <charset val="162"/>
      </rPr>
      <t>Tarihindeki
Birim Fiyat</t>
    </r>
  </si>
  <si>
    <r>
      <t>09 Nisan 2018</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</si>
  <si>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09 Nisan 2018
13 Nisan  2017</t>
  </si>
  <si>
    <t xml:space="preserve">0,905583 x 1000
8250 x 0,93 </t>
  </si>
  <si>
    <t xml:space="preserve">0,910279x 1000
8250 x 0,93 </t>
  </si>
  <si>
    <t xml:space="preserve">0,929912 x 1000
8250 x 0,93 </t>
  </si>
  <si>
    <t xml:space="preserve">0,843221 x 1000
8250 x 0,93 </t>
  </si>
  <si>
    <t xml:space="preserve">0,957200 x 1000
8250 x 0,93 </t>
  </si>
  <si>
    <t xml:space="preserve">0,902616 x 1000
8250 x 0,93 </t>
  </si>
  <si>
    <t xml:space="preserve">1,782785 x 1000
8250 x 0,93 </t>
  </si>
  <si>
    <t xml:space="preserve">1,863326 x 1000
8250 x 0,93 </t>
  </si>
  <si>
    <r>
      <t xml:space="preserve">5. </t>
    </r>
    <r>
      <rPr>
        <b/>
        <sz val="11"/>
        <rFont val="Arial"/>
        <family val="2"/>
      </rPr>
      <t xml:space="preserve">BOTAŞ </t>
    </r>
    <r>
      <rPr>
        <sz val="11"/>
        <rFont val="Arial"/>
        <family val="2"/>
      </rPr>
      <t xml:space="preserve">'ın OSB ve Sanayi Müşterilerine sattığı doğalgazın birim fiyatına 0,023 TL/Sm3 olan ÖTV dahil edilmiş, 01 Ocak 2018 tarihinde yayınlanan, 09 Nisan 2018 tarihinde geçerli olan tarifesindeki fiyatlardır. </t>
    </r>
  </si>
  <si>
    <r>
      <t xml:space="preserve">6.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Nisan 2018 tarihinde yayınlanan, 09 Nisan 2018 tarihinde geçerli olan </t>
    </r>
    <r>
      <rPr>
        <b/>
        <sz val="11"/>
        <rFont val="Arial"/>
        <family val="2"/>
      </rPr>
      <t>İPRAGAZ</t>
    </r>
    <r>
      <rPr>
        <sz val="11"/>
        <rFont val="Arial"/>
        <family val="2"/>
      </rPr>
      <t xml:space="preserve"> fiyatlarıdır.</t>
    </r>
  </si>
  <si>
    <r>
      <t xml:space="preserve">7. </t>
    </r>
    <r>
      <rPr>
        <b/>
        <sz val="11"/>
        <rFont val="Arial"/>
        <family val="2"/>
        <charset val="162"/>
      </rPr>
      <t>LPG tüpgaz</t>
    </r>
    <r>
      <rPr>
        <sz val="11"/>
        <rFont val="Arial"/>
        <family val="2"/>
      </rPr>
      <t xml:space="preserve"> fiyatları ve </t>
    </r>
    <r>
      <rPr>
        <b/>
        <sz val="11"/>
        <rFont val="Arial"/>
        <family val="2"/>
        <charset val="162"/>
      </rPr>
      <t>LPG dökmegaz</t>
    </r>
    <r>
      <rPr>
        <sz val="11"/>
        <rFont val="Arial"/>
        <family val="2"/>
      </rPr>
      <t xml:space="preserve"> fiyatları 07 Nisan 2018 tarihinde yayınlanan, 09 Nisan 2018 tarihinde geçerli olan </t>
    </r>
    <r>
      <rPr>
        <b/>
        <sz val="11"/>
        <rFont val="Arial"/>
        <family val="2"/>
        <charset val="162"/>
      </rPr>
      <t xml:space="preserve">AYGAZ </t>
    </r>
    <r>
      <rPr>
        <sz val="11"/>
        <rFont val="Arial"/>
        <family val="2"/>
        <charset val="162"/>
      </rPr>
      <t>ve</t>
    </r>
    <r>
      <rPr>
        <b/>
        <sz val="11"/>
        <rFont val="Arial"/>
        <family val="2"/>
        <charset val="162"/>
      </rPr>
      <t xml:space="preserve"> İPRAGAZ</t>
    </r>
    <r>
      <rPr>
        <sz val="11"/>
        <rFont val="Arial"/>
        <family val="2"/>
      </rPr>
      <t xml:space="preserve"> fiyat sirkülerlerinden alınmış fiyatların ortalamasıdır. Miks dökmegazın kullanımında buharlaştırıcı gerekmektedir. Birim fiyatlar belirlenirken işletme maliyetleri gözönüne alınmamıştır.</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</si>
  <si>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Nisan 2018 tarihinde yayınlanan,09 Nisan 2018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Sanayi Kullanımındaki Tüketicilere Tek Terimli ve Tek Zamanlı Alçak Gerilim tarifesinde belirtilen sanayi birim fiyatına;  TRT payı ve enerji fonu için %3, Belediye Elektrik Tüketim Vergisi için ise %1 ilave edilmiş, KDV'siz fiyattır. Enerji hariç bedeller içindeki; kayıp kaçak bedeli, dağıtım</t>
    </r>
    <r>
      <rPr>
        <b/>
        <sz val="11"/>
        <rFont val="Arial"/>
        <family val="2"/>
        <charset val="162"/>
      </rPr>
      <t xml:space="preserve"> </t>
    </r>
    <r>
      <rPr>
        <sz val="11"/>
        <rFont val="Arial"/>
        <family val="2"/>
        <charset val="162"/>
      </rPr>
      <t>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</si>
  <si>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10. </t>
    </r>
    <r>
      <rPr>
        <b/>
        <sz val="11"/>
        <rFont val="Arial"/>
        <family val="2"/>
        <charset val="162"/>
      </rPr>
      <t>Yerli linyit kömürü</t>
    </r>
    <r>
      <rPr>
        <sz val="11"/>
        <rFont val="Arial"/>
        <family val="2"/>
      </rPr>
      <t xml:space="preserve"> fiyatları 09 Nisan 2018 tarihinde geçerli olan </t>
    </r>
    <r>
      <rPr>
        <b/>
        <sz val="11"/>
        <rFont val="Arial"/>
        <family val="2"/>
        <charset val="162"/>
      </rPr>
      <t>TKİ - ELİ'</t>
    </r>
    <r>
      <rPr>
        <sz val="11"/>
        <rFont val="Arial"/>
        <family val="2"/>
      </rPr>
      <t>nin 01 Ocak 2018 tarihli Isınma Amaçlı (Torbalanmış) Kömürlerin İstanbul Bayi Depo Satış Fiyatları listesinden alınmış olan Soma Kısrakdere; 0,5-10 mm Yıkanmış Açık - Toz: 300 TL/ton (KDV Hariç),  10-18 mm Yıkanmış Fındık - Torba:  453 TL/ton (KDV Hariç) fiyatlarına nakliye bedeli (114,05 TL/ton) ve %15 bayi kar marjı eklenerek bulunmuş olan KDV'siz fiyattır. Alt ısıl değerler ELİ Laboratuvar Şube Müdürlüğü'nün "2012 Yılı Kümülatif Ağırlıklı Komple Analiz Değerleri" tablosundan alınmıştır.</t>
    </r>
  </si>
  <si>
    <r>
      <t xml:space="preserve">11.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09 Nisan 2018 tarihinde geçerli olan; ceviz tipi linyit için nakliye ücreti ve KDV dahil bayi satış fiyatı 27,25 TL/ 25kg.torba veya 1090 TL/ton'dur.</t>
    </r>
  </si>
  <si>
    <r>
      <t>5,410137 x 1000</t>
    </r>
    <r>
      <rPr>
        <vertAlign val="superscript"/>
        <sz val="11"/>
        <rFont val="Arial"/>
        <family val="2"/>
      </rPr>
      <t xml:space="preserve">
</t>
    </r>
    <r>
      <rPr>
        <sz val="11"/>
        <rFont val="Arial"/>
        <family val="2"/>
      </rPr>
      <t>11,000 x 0,92</t>
    </r>
  </si>
  <si>
    <r>
      <t>5,951150 x 1000</t>
    </r>
    <r>
      <rPr>
        <vertAlign val="superscript"/>
        <sz val="11"/>
        <rFont val="Arial"/>
        <family val="2"/>
      </rPr>
      <t xml:space="preserve">
</t>
    </r>
    <r>
      <rPr>
        <sz val="11"/>
        <rFont val="Arial"/>
        <family val="2"/>
      </rPr>
      <t>11,000 x 0,92</t>
    </r>
  </si>
  <si>
    <r>
      <t>6,101541 x 1000</t>
    </r>
    <r>
      <rPr>
        <vertAlign val="superscript"/>
        <sz val="11"/>
        <rFont val="Arial"/>
        <family val="2"/>
      </rPr>
      <t xml:space="preserve">
</t>
    </r>
    <r>
      <rPr>
        <sz val="11"/>
        <rFont val="Arial"/>
        <family val="2"/>
      </rPr>
      <t>11,100 x 0,92</t>
    </r>
  </si>
  <si>
    <r>
      <t>6,6949 x 1000</t>
    </r>
    <r>
      <rPr>
        <vertAlign val="superscript"/>
        <sz val="11"/>
        <rFont val="Arial"/>
        <family val="2"/>
      </rPr>
      <t xml:space="preserve">
</t>
    </r>
    <r>
      <rPr>
        <sz val="11"/>
        <rFont val="Arial"/>
        <family val="2"/>
      </rPr>
      <t>11,000 x 0,90</t>
    </r>
  </si>
  <si>
    <t>DOĞALGAZ DERGİSİ - B2B MEDYA - TEKNİK SEKTÖR YAYINCILIĞI</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</si>
</sst>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00000"/>
    <numFmt numFmtId="166" formatCode="0.0000"/>
    <numFmt numFmtId="167" formatCode="#,##0.0000"/>
    <numFmt numFmtId="168" formatCode="0.000000"/>
    <numFmt numFmtId="169" formatCode="0.0%"/>
    <numFmt numFmtId="170" formatCode="0.000"/>
  </numFmts>
  <fonts count="36">
    <font>
      <sz val="10"/>
      <name val="Arial"/>
      <charset val="162"/>
    </font>
    <font>
      <sz val="12"/>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sz val="14"/>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b/>
      <sz val="18"/>
      <name val="Arial"/>
      <family val="2"/>
      <charset val="162"/>
    </font>
    <font>
      <sz val="18"/>
      <name val="Arial"/>
      <family val="2"/>
      <charset val="162"/>
    </font>
    <font>
      <b/>
      <sz val="14"/>
      <color theme="0"/>
      <name val="Arial"/>
      <family val="2"/>
      <charset val="162"/>
    </font>
    <font>
      <sz val="16"/>
      <name val="Arial"/>
      <family val="2"/>
      <charset val="162"/>
    </font>
    <font>
      <b/>
      <sz val="20"/>
      <name val="Arial"/>
      <family val="2"/>
      <charset val="162"/>
    </font>
  </fonts>
  <fills count="45">
    <fill>
      <patternFill patternType="none"/>
    </fill>
    <fill>
      <patternFill patternType="gray125"/>
    </fill>
    <fill>
      <patternFill patternType="solid">
        <fgColor indexed="9"/>
        <bgColor indexed="64"/>
      </patternFill>
    </fill>
    <fill>
      <patternFill patternType="solid">
        <fgColor indexed="52"/>
        <bgColor indexed="64"/>
      </patternFill>
    </fill>
    <fill>
      <patternFill patternType="solid">
        <fgColor indexed="45"/>
        <bgColor indexed="64"/>
      </patternFill>
    </fill>
    <fill>
      <patternFill patternType="solid">
        <fgColor indexed="42"/>
        <bgColor indexed="64"/>
      </patternFill>
    </fill>
    <fill>
      <patternFill patternType="solid">
        <fgColor indexed="41"/>
        <bgColor indexed="64"/>
      </patternFill>
    </fill>
    <fill>
      <patternFill patternType="solid">
        <fgColor indexed="43"/>
        <bgColor indexed="64"/>
      </patternFill>
    </fill>
    <fill>
      <patternFill patternType="solid">
        <fgColor indexed="22"/>
        <bgColor indexed="64"/>
      </patternFill>
    </fill>
    <fill>
      <patternFill patternType="solid">
        <fgColor rgb="FFFFFF00"/>
        <bgColor indexed="64"/>
      </patternFill>
    </fill>
    <fill>
      <patternFill patternType="solid">
        <fgColor rgb="FFFFFF8B"/>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00FFFF"/>
        <bgColor indexed="64"/>
      </patternFill>
    </fill>
    <fill>
      <patternFill patternType="solid">
        <fgColor theme="0" tint="-0.249977111117893"/>
        <bgColor indexed="64"/>
      </patternFill>
    </fill>
    <fill>
      <patternFill patternType="solid">
        <fgColor rgb="FFDFF1F5"/>
        <bgColor indexed="64"/>
      </patternFill>
    </fill>
    <fill>
      <patternFill patternType="solid">
        <fgColor rgb="FFFAB882"/>
        <bgColor indexed="64"/>
      </patternFill>
    </fill>
    <fill>
      <patternFill patternType="solid">
        <fgColor rgb="FFFFFFD9"/>
        <bgColor indexed="64"/>
      </patternFill>
    </fill>
    <fill>
      <patternFill patternType="solid">
        <fgColor rgb="FFFFFFCD"/>
        <bgColor indexed="64"/>
      </patternFill>
    </fill>
    <fill>
      <patternFill patternType="solid">
        <fgColor rgb="FFFFFF93"/>
        <bgColor indexed="64"/>
      </patternFill>
    </fill>
    <fill>
      <patternFill patternType="solid">
        <fgColor rgb="FFFFFF79"/>
        <bgColor indexed="64"/>
      </patternFill>
    </fill>
    <fill>
      <patternFill patternType="solid">
        <fgColor rgb="FFFFFF5D"/>
        <bgColor indexed="64"/>
      </patternFill>
    </fill>
    <fill>
      <patternFill patternType="solid">
        <fgColor rgb="FFFFFF43"/>
        <bgColor indexed="64"/>
      </patternFill>
    </fill>
    <fill>
      <patternFill patternType="solid">
        <fgColor rgb="FFFFFF33"/>
        <bgColor indexed="64"/>
      </patternFill>
    </fill>
    <fill>
      <patternFill patternType="solid">
        <fgColor rgb="FFFFFF29"/>
        <bgColor indexed="64"/>
      </patternFill>
    </fill>
    <fill>
      <patternFill patternType="solid">
        <fgColor rgb="FFFFFF11"/>
        <bgColor indexed="64"/>
      </patternFill>
    </fill>
    <fill>
      <patternFill patternType="solid">
        <fgColor rgb="FFFFFF09"/>
        <bgColor indexed="64"/>
      </patternFill>
    </fill>
    <fill>
      <patternFill patternType="solid">
        <fgColor rgb="FFFFFF05"/>
        <bgColor indexed="64"/>
      </patternFill>
    </fill>
    <fill>
      <patternFill patternType="solid">
        <fgColor rgb="FFFFFE00"/>
        <bgColor indexed="64"/>
      </patternFill>
    </fill>
    <fill>
      <patternFill patternType="solid">
        <fgColor rgb="FFFFFA00"/>
        <bgColor indexed="64"/>
      </patternFill>
    </fill>
    <fill>
      <patternFill patternType="solid">
        <fgColor rgb="FFFAF400"/>
        <bgColor indexed="64"/>
      </patternFill>
    </fill>
    <fill>
      <patternFill patternType="solid">
        <fgColor rgb="FFF2EC00"/>
        <bgColor indexed="64"/>
      </patternFill>
    </fill>
    <fill>
      <patternFill patternType="solid">
        <fgColor rgb="FF9FD3E1"/>
        <bgColor indexed="64"/>
      </patternFill>
    </fill>
    <fill>
      <patternFill patternType="solid">
        <fgColor rgb="FFC5E4ED"/>
        <bgColor indexed="64"/>
      </patternFill>
    </fill>
    <fill>
      <patternFill patternType="solid">
        <fgColor rgb="FFD1D1D1"/>
        <bgColor indexed="64"/>
      </patternFill>
    </fill>
    <fill>
      <patternFill patternType="solid">
        <fgColor rgb="FF10E671"/>
        <bgColor indexed="64"/>
      </patternFill>
    </fill>
    <fill>
      <patternFill patternType="solid">
        <fgColor rgb="FF6BF5A9"/>
        <bgColor indexed="64"/>
      </patternFill>
    </fill>
    <fill>
      <patternFill patternType="solid">
        <fgColor rgb="FFA6F8CB"/>
        <bgColor indexed="64"/>
      </patternFill>
    </fill>
    <fill>
      <patternFill patternType="solid">
        <fgColor rgb="FF2FF187"/>
        <bgColor indexed="64"/>
      </patternFill>
    </fill>
    <fill>
      <patternFill patternType="solid">
        <fgColor theme="0"/>
        <bgColor indexed="64"/>
      </patternFill>
    </fill>
    <fill>
      <patternFill patternType="solid">
        <fgColor rgb="FFEDF6F9"/>
        <bgColor indexed="64"/>
      </patternFill>
    </fill>
    <fill>
      <patternFill patternType="solid">
        <fgColor theme="9" tint="-0.249977111117893"/>
        <bgColor indexed="64"/>
      </patternFill>
    </fill>
    <fill>
      <patternFill patternType="solid">
        <fgColor theme="8" tint="0.59999389629810485"/>
        <bgColor indexed="64"/>
      </patternFill>
    </fill>
    <fill>
      <patternFill patternType="solid">
        <fgColor rgb="FFFFFFB3"/>
        <bgColor indexed="64"/>
      </patternFill>
    </fill>
    <fill>
      <patternFill patternType="solid">
        <fgColor rgb="FFFFFF25"/>
        <bgColor indexed="64"/>
      </patternFill>
    </fill>
  </fills>
  <borders count="82">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hair">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s>
  <cellStyleXfs count="1">
    <xf numFmtId="0" fontId="0" fillId="0" borderId="0"/>
  </cellStyleXfs>
  <cellXfs count="541">
    <xf numFmtId="0" fontId="0" fillId="0" borderId="0" xfId="0"/>
    <xf numFmtId="0" fontId="9" fillId="0" borderId="0" xfId="0" applyFont="1" applyFill="1" applyAlignment="1">
      <alignment vertical="center"/>
    </xf>
    <xf numFmtId="0" fontId="6" fillId="0" borderId="0" xfId="0" applyFont="1" applyFill="1"/>
    <xf numFmtId="0" fontId="6" fillId="0" borderId="1" xfId="0" applyFont="1" applyFill="1" applyBorder="1"/>
    <xf numFmtId="0" fontId="7" fillId="0" borderId="0" xfId="0" applyFont="1" applyFill="1"/>
    <xf numFmtId="0" fontId="9" fillId="0" borderId="0" xfId="0" applyFont="1" applyFill="1"/>
    <xf numFmtId="165" fontId="9" fillId="0" borderId="0" xfId="0" applyNumberFormat="1" applyFont="1" applyFill="1" applyAlignment="1">
      <alignment horizontal="center"/>
    </xf>
    <xf numFmtId="0" fontId="9" fillId="0" borderId="0" xfId="0" applyFont="1" applyFill="1" applyBorder="1" applyAlignment="1">
      <alignment horizontal="left"/>
    </xf>
    <xf numFmtId="165" fontId="9" fillId="0" borderId="0" xfId="0" applyNumberFormat="1" applyFont="1" applyFill="1"/>
    <xf numFmtId="0" fontId="9" fillId="0" borderId="0" xfId="0" applyFont="1" applyFill="1" applyAlignment="1">
      <alignment horizontal="center"/>
    </xf>
    <xf numFmtId="0" fontId="21" fillId="0" borderId="19" xfId="0" applyFont="1" applyFill="1" applyBorder="1" applyAlignment="1">
      <alignment horizontal="center" vertical="center" wrapText="1"/>
    </xf>
    <xf numFmtId="0" fontId="6" fillId="0" borderId="0" xfId="0" applyFont="1" applyFill="1" applyBorder="1" applyAlignment="1">
      <alignment horizontal="center" vertical="center"/>
    </xf>
    <xf numFmtId="168" fontId="6" fillId="0" borderId="0" xfId="0" applyNumberFormat="1" applyFont="1" applyFill="1"/>
    <xf numFmtId="0" fontId="9" fillId="0" borderId="0" xfId="0" applyFont="1" applyFill="1" applyBorder="1" applyAlignment="1">
      <alignment vertical="center"/>
    </xf>
    <xf numFmtId="0" fontId="6" fillId="0" borderId="0" xfId="0" applyFont="1" applyFill="1" applyBorder="1"/>
    <xf numFmtId="0" fontId="16" fillId="3" borderId="0" xfId="0" applyFont="1" applyFill="1" applyBorder="1" applyAlignment="1">
      <alignment horizontal="left"/>
    </xf>
    <xf numFmtId="165" fontId="20" fillId="4" borderId="0" xfId="0" applyNumberFormat="1" applyFont="1" applyFill="1" applyBorder="1" applyAlignment="1">
      <alignment horizontal="left" vertical="center" wrapText="1"/>
    </xf>
    <xf numFmtId="0" fontId="6" fillId="0" borderId="0" xfId="0" applyFont="1" applyFill="1" applyBorder="1" applyAlignment="1">
      <alignment horizontal="left" vertical="center"/>
    </xf>
    <xf numFmtId="165" fontId="20" fillId="5" borderId="0" xfId="0" applyNumberFormat="1" applyFont="1" applyFill="1" applyBorder="1" applyAlignment="1">
      <alignment horizontal="left" vertical="center" wrapText="1"/>
    </xf>
    <xf numFmtId="0" fontId="6" fillId="0" borderId="0" xfId="0" applyFont="1" applyFill="1" applyBorder="1" applyAlignment="1">
      <alignment horizontal="left"/>
    </xf>
    <xf numFmtId="165" fontId="20" fillId="6" borderId="0" xfId="0" applyNumberFormat="1" applyFont="1" applyFill="1" applyBorder="1" applyAlignment="1">
      <alignment horizontal="left" vertical="center" wrapText="1"/>
    </xf>
    <xf numFmtId="0" fontId="16" fillId="7" borderId="0" xfId="0" applyFont="1" applyFill="1" applyBorder="1" applyAlignment="1">
      <alignment horizontal="left"/>
    </xf>
    <xf numFmtId="170" fontId="16" fillId="8" borderId="0" xfId="0" applyNumberFormat="1" applyFont="1" applyFill="1" applyBorder="1" applyAlignment="1">
      <alignment horizontal="center" vertical="center"/>
    </xf>
    <xf numFmtId="0" fontId="7" fillId="0" borderId="0" xfId="0" applyFont="1" applyFill="1" applyBorder="1"/>
    <xf numFmtId="3" fontId="2" fillId="12" borderId="18" xfId="0" applyNumberFormat="1" applyFont="1" applyFill="1" applyBorder="1" applyAlignment="1">
      <alignment horizontal="center" vertical="center"/>
    </xf>
    <xf numFmtId="0" fontId="7" fillId="14" borderId="18" xfId="0" applyFont="1" applyFill="1" applyBorder="1" applyAlignment="1">
      <alignment horizontal="center" vertical="center"/>
    </xf>
    <xf numFmtId="0" fontId="3" fillId="14" borderId="1" xfId="0" applyFont="1" applyFill="1" applyBorder="1" applyAlignment="1">
      <alignment horizontal="center" vertical="center" wrapText="1"/>
    </xf>
    <xf numFmtId="0" fontId="1" fillId="14" borderId="12" xfId="0" applyFont="1" applyFill="1" applyBorder="1" applyAlignment="1">
      <alignment horizontal="center" vertical="center" wrapText="1"/>
    </xf>
    <xf numFmtId="0" fontId="6" fillId="14" borderId="13" xfId="0" applyFont="1" applyFill="1" applyBorder="1" applyAlignment="1">
      <alignment horizontal="center" vertical="center" wrapText="1"/>
    </xf>
    <xf numFmtId="3" fontId="18" fillId="14" borderId="4" xfId="0" applyNumberFormat="1" applyFont="1" applyFill="1" applyBorder="1" applyAlignment="1">
      <alignment vertical="center" wrapText="1"/>
    </xf>
    <xf numFmtId="9" fontId="6" fillId="14" borderId="2" xfId="0" applyNumberFormat="1" applyFont="1" applyFill="1" applyBorder="1" applyAlignment="1">
      <alignment horizontal="center" vertical="center"/>
    </xf>
    <xf numFmtId="0" fontId="4" fillId="14" borderId="3" xfId="0" applyFont="1" applyFill="1" applyBorder="1" applyAlignment="1">
      <alignment horizontal="center" vertical="center" wrapText="1"/>
    </xf>
    <xf numFmtId="168" fontId="2" fillId="14" borderId="16" xfId="0" applyNumberFormat="1" applyFont="1" applyFill="1" applyBorder="1" applyAlignment="1">
      <alignment horizontal="center" vertical="center"/>
    </xf>
    <xf numFmtId="3" fontId="2" fillId="14" borderId="18" xfId="0" applyNumberFormat="1" applyFont="1" applyFill="1" applyBorder="1" applyAlignment="1">
      <alignment horizontal="center" vertical="center"/>
    </xf>
    <xf numFmtId="167" fontId="4" fillId="14" borderId="14" xfId="0" applyNumberFormat="1" applyFont="1" applyFill="1" applyBorder="1" applyAlignment="1">
      <alignment vertical="center" wrapText="1"/>
    </xf>
    <xf numFmtId="169" fontId="7" fillId="14" borderId="11" xfId="0" applyNumberFormat="1" applyFont="1" applyFill="1" applyBorder="1" applyAlignment="1">
      <alignment horizontal="center" vertical="center"/>
    </xf>
    <xf numFmtId="0" fontId="7" fillId="11" borderId="35" xfId="0" applyFont="1" applyFill="1" applyBorder="1" applyAlignment="1">
      <alignment horizontal="center" vertical="center"/>
    </xf>
    <xf numFmtId="0" fontId="3" fillId="11" borderId="1" xfId="0" applyFont="1" applyFill="1" applyBorder="1" applyAlignment="1">
      <alignment horizontal="center" vertical="center" wrapText="1"/>
    </xf>
    <xf numFmtId="0" fontId="1" fillId="11" borderId="12" xfId="0" applyFont="1" applyFill="1" applyBorder="1" applyAlignment="1">
      <alignment horizontal="center" vertical="center" wrapText="1"/>
    </xf>
    <xf numFmtId="0" fontId="6" fillId="11" borderId="13" xfId="0" applyFont="1" applyFill="1" applyBorder="1" applyAlignment="1">
      <alignment horizontal="center" vertical="center" wrapText="1"/>
    </xf>
    <xf numFmtId="3" fontId="18" fillId="11" borderId="4" xfId="0" applyNumberFormat="1" applyFont="1" applyFill="1" applyBorder="1" applyAlignment="1">
      <alignment vertical="center" wrapText="1"/>
    </xf>
    <xf numFmtId="9" fontId="6" fillId="11" borderId="2" xfId="0" applyNumberFormat="1" applyFont="1" applyFill="1" applyBorder="1" applyAlignment="1">
      <alignment horizontal="center" vertical="center"/>
    </xf>
    <xf numFmtId="0" fontId="4" fillId="11" borderId="3" xfId="0" applyFont="1" applyFill="1" applyBorder="1" applyAlignment="1">
      <alignment horizontal="center" vertical="center" wrapText="1"/>
    </xf>
    <xf numFmtId="168" fontId="2" fillId="11" borderId="16" xfId="0" applyNumberFormat="1" applyFont="1" applyFill="1" applyBorder="1" applyAlignment="1">
      <alignment horizontal="center" vertical="center"/>
    </xf>
    <xf numFmtId="3" fontId="2" fillId="11" borderId="18" xfId="0" applyNumberFormat="1" applyFont="1" applyFill="1" applyBorder="1" applyAlignment="1">
      <alignment horizontal="center" vertical="center"/>
    </xf>
    <xf numFmtId="167" fontId="4" fillId="11" borderId="14" xfId="0" applyNumberFormat="1" applyFont="1" applyFill="1" applyBorder="1" applyAlignment="1">
      <alignment vertical="center" wrapText="1"/>
    </xf>
    <xf numFmtId="169" fontId="7" fillId="11" borderId="4" xfId="0" applyNumberFormat="1" applyFont="1" applyFill="1" applyBorder="1" applyAlignment="1">
      <alignment horizontal="center" vertical="center"/>
    </xf>
    <xf numFmtId="0" fontId="7" fillId="15" borderId="18" xfId="0" applyFont="1" applyFill="1" applyBorder="1" applyAlignment="1">
      <alignment horizontal="center" vertical="center"/>
    </xf>
    <xf numFmtId="0" fontId="3" fillId="15" borderId="1" xfId="0" applyFont="1" applyFill="1" applyBorder="1" applyAlignment="1">
      <alignment horizontal="center" vertical="center" wrapText="1"/>
    </xf>
    <xf numFmtId="0" fontId="13" fillId="15" borderId="15" xfId="0" applyFont="1" applyFill="1" applyBorder="1" applyAlignment="1">
      <alignment horizontal="center" vertical="center" wrapText="1"/>
    </xf>
    <xf numFmtId="0" fontId="6" fillId="15" borderId="13" xfId="0" applyFont="1" applyFill="1" applyBorder="1" applyAlignment="1">
      <alignment horizontal="center" vertical="center" wrapText="1"/>
    </xf>
    <xf numFmtId="3" fontId="18" fillId="15" borderId="4" xfId="0" applyNumberFormat="1" applyFont="1" applyFill="1" applyBorder="1" applyAlignment="1">
      <alignment vertical="center" wrapText="1"/>
    </xf>
    <xf numFmtId="9" fontId="6" fillId="15" borderId="2" xfId="0" applyNumberFormat="1" applyFont="1" applyFill="1" applyBorder="1" applyAlignment="1">
      <alignment horizontal="center" vertical="center"/>
    </xf>
    <xf numFmtId="0" fontId="4" fillId="15" borderId="3" xfId="0" applyFont="1" applyFill="1" applyBorder="1" applyAlignment="1">
      <alignment horizontal="center" vertical="center" wrapText="1"/>
    </xf>
    <xf numFmtId="168" fontId="2" fillId="15" borderId="16" xfId="0" applyNumberFormat="1" applyFont="1" applyFill="1" applyBorder="1" applyAlignment="1">
      <alignment horizontal="center" vertical="center"/>
    </xf>
    <xf numFmtId="3" fontId="2" fillId="15" borderId="18" xfId="0" applyNumberFormat="1" applyFont="1" applyFill="1" applyBorder="1" applyAlignment="1">
      <alignment horizontal="center" vertical="center"/>
    </xf>
    <xf numFmtId="167" fontId="4" fillId="15" borderId="14" xfId="0" applyNumberFormat="1" applyFont="1" applyFill="1" applyBorder="1" applyAlignment="1">
      <alignment vertical="center" wrapText="1"/>
    </xf>
    <xf numFmtId="169" fontId="7" fillId="15" borderId="4" xfId="0" applyNumberFormat="1" applyFont="1" applyFill="1" applyBorder="1" applyAlignment="1">
      <alignment horizontal="center" vertical="center"/>
    </xf>
    <xf numFmtId="0" fontId="7" fillId="12" borderId="35" xfId="0" applyFont="1" applyFill="1" applyBorder="1" applyAlignment="1">
      <alignment horizontal="center" vertical="center"/>
    </xf>
    <xf numFmtId="0" fontId="3" fillId="12" borderId="1" xfId="0" applyFont="1" applyFill="1" applyBorder="1" applyAlignment="1">
      <alignment horizontal="center" vertical="center" wrapText="1"/>
    </xf>
    <xf numFmtId="0" fontId="1" fillId="12" borderId="15" xfId="0" applyFont="1" applyFill="1" applyBorder="1" applyAlignment="1">
      <alignment horizontal="center" vertical="center" wrapText="1"/>
    </xf>
    <xf numFmtId="0" fontId="6" fillId="12" borderId="13" xfId="0" applyFont="1" applyFill="1" applyBorder="1" applyAlignment="1">
      <alignment horizontal="center" vertical="center" wrapText="1"/>
    </xf>
    <xf numFmtId="3" fontId="18" fillId="12" borderId="4" xfId="0" applyNumberFormat="1" applyFont="1" applyFill="1" applyBorder="1" applyAlignment="1">
      <alignment vertical="center" wrapText="1"/>
    </xf>
    <xf numFmtId="9" fontId="6" fillId="12" borderId="2" xfId="0" applyNumberFormat="1" applyFont="1" applyFill="1" applyBorder="1" applyAlignment="1">
      <alignment horizontal="center" vertical="center"/>
    </xf>
    <xf numFmtId="0" fontId="4" fillId="12" borderId="3" xfId="0" applyFont="1" applyFill="1" applyBorder="1" applyAlignment="1">
      <alignment horizontal="center" vertical="center" wrapText="1"/>
    </xf>
    <xf numFmtId="168" fontId="2" fillId="12" borderId="16" xfId="0" applyNumberFormat="1" applyFont="1" applyFill="1" applyBorder="1" applyAlignment="1">
      <alignment horizontal="center" vertical="center"/>
    </xf>
    <xf numFmtId="167" fontId="4" fillId="12" borderId="14" xfId="0" applyNumberFormat="1" applyFont="1" applyFill="1" applyBorder="1" applyAlignment="1">
      <alignment vertical="center" wrapText="1"/>
    </xf>
    <xf numFmtId="169" fontId="7" fillId="12" borderId="4" xfId="0" applyNumberFormat="1" applyFont="1" applyFill="1" applyBorder="1" applyAlignment="1">
      <alignment horizontal="center" vertical="center"/>
    </xf>
    <xf numFmtId="0" fontId="7" fillId="16" borderId="18" xfId="0" applyFont="1" applyFill="1" applyBorder="1" applyAlignment="1">
      <alignment horizontal="center" vertical="center"/>
    </xf>
    <xf numFmtId="0" fontId="3" fillId="16" borderId="27" xfId="0" applyFont="1" applyFill="1" applyBorder="1" applyAlignment="1">
      <alignment horizontal="center" vertical="center" wrapText="1"/>
    </xf>
    <xf numFmtId="0" fontId="1" fillId="16" borderId="28" xfId="0" applyFont="1" applyFill="1" applyBorder="1" applyAlignment="1">
      <alignment horizontal="center" vertical="center" wrapText="1"/>
    </xf>
    <xf numFmtId="0" fontId="6" fillId="16" borderId="29" xfId="0" applyFont="1" applyFill="1" applyBorder="1" applyAlignment="1">
      <alignment horizontal="center" vertical="center" wrapText="1"/>
    </xf>
    <xf numFmtId="3" fontId="18" fillId="16" borderId="30" xfId="0" applyNumberFormat="1" applyFont="1" applyFill="1" applyBorder="1" applyAlignment="1">
      <alignment vertical="center" wrapText="1"/>
    </xf>
    <xf numFmtId="9" fontId="6" fillId="16" borderId="31" xfId="0" applyNumberFormat="1" applyFont="1" applyFill="1" applyBorder="1" applyAlignment="1">
      <alignment horizontal="center" vertical="center"/>
    </xf>
    <xf numFmtId="0" fontId="4" fillId="16" borderId="32" xfId="0" applyFont="1" applyFill="1" applyBorder="1" applyAlignment="1">
      <alignment horizontal="center" vertical="center" wrapText="1"/>
    </xf>
    <xf numFmtId="168" fontId="2" fillId="16" borderId="33" xfId="0" applyNumberFormat="1" applyFont="1" applyFill="1" applyBorder="1" applyAlignment="1">
      <alignment horizontal="center" vertical="center"/>
    </xf>
    <xf numFmtId="3" fontId="2" fillId="16" borderId="18" xfId="0" applyNumberFormat="1" applyFont="1" applyFill="1" applyBorder="1" applyAlignment="1">
      <alignment horizontal="center" vertical="center"/>
    </xf>
    <xf numFmtId="167" fontId="4" fillId="16" borderId="34" xfId="0" applyNumberFormat="1" applyFont="1" applyFill="1" applyBorder="1" applyAlignment="1">
      <alignment vertical="center" wrapText="1"/>
    </xf>
    <xf numFmtId="169" fontId="7" fillId="16" borderId="30" xfId="0" applyNumberFormat="1" applyFont="1" applyFill="1" applyBorder="1" applyAlignment="1">
      <alignment horizontal="center" vertical="center"/>
    </xf>
    <xf numFmtId="0" fontId="17" fillId="0" borderId="37" xfId="0" applyFont="1" applyFill="1" applyBorder="1" applyAlignment="1">
      <alignment horizontal="center" vertical="center" wrapText="1"/>
    </xf>
    <xf numFmtId="0" fontId="7" fillId="17" borderId="18" xfId="0" applyFont="1" applyFill="1" applyBorder="1" applyAlignment="1">
      <alignment horizontal="center" vertical="center"/>
    </xf>
    <xf numFmtId="0" fontId="3" fillId="17" borderId="5" xfId="0" applyFont="1" applyFill="1" applyBorder="1" applyAlignment="1">
      <alignment horizontal="center" vertical="center" wrapText="1"/>
    </xf>
    <xf numFmtId="0" fontId="1" fillId="17" borderId="12" xfId="0" applyFont="1" applyFill="1" applyBorder="1" applyAlignment="1">
      <alignment horizontal="center" vertical="center" wrapText="1"/>
    </xf>
    <xf numFmtId="0" fontId="6" fillId="17" borderId="13" xfId="0" applyFont="1" applyFill="1" applyBorder="1" applyAlignment="1">
      <alignment horizontal="center" vertical="center" wrapText="1"/>
    </xf>
    <xf numFmtId="165" fontId="16" fillId="17" borderId="2" xfId="0" applyNumberFormat="1" applyFont="1" applyFill="1" applyBorder="1" applyAlignment="1">
      <alignment horizontal="right" vertical="center" wrapText="1"/>
    </xf>
    <xf numFmtId="3" fontId="18" fillId="17" borderId="4" xfId="0" applyNumberFormat="1" applyFont="1" applyFill="1" applyBorder="1" applyAlignment="1">
      <alignment vertical="center" wrapText="1"/>
    </xf>
    <xf numFmtId="9" fontId="6" fillId="17" borderId="2" xfId="0" applyNumberFormat="1" applyFont="1" applyFill="1" applyBorder="1" applyAlignment="1">
      <alignment horizontal="center" vertical="center"/>
    </xf>
    <xf numFmtId="164" fontId="4" fillId="17" borderId="3" xfId="0" applyNumberFormat="1" applyFont="1" applyFill="1" applyBorder="1" applyAlignment="1">
      <alignment horizontal="center" vertical="center" wrapText="1"/>
    </xf>
    <xf numFmtId="168" fontId="2" fillId="17" borderId="16" xfId="0" applyNumberFormat="1" applyFont="1" applyFill="1" applyBorder="1" applyAlignment="1">
      <alignment horizontal="center" vertical="center"/>
    </xf>
    <xf numFmtId="3" fontId="2" fillId="17" borderId="18" xfId="0" applyNumberFormat="1" applyFont="1" applyFill="1" applyBorder="1" applyAlignment="1">
      <alignment horizontal="center" vertical="center"/>
    </xf>
    <xf numFmtId="167" fontId="4" fillId="17" borderId="14" xfId="0" applyNumberFormat="1" applyFont="1" applyFill="1" applyBorder="1" applyAlignment="1">
      <alignment vertical="center" wrapText="1"/>
    </xf>
    <xf numFmtId="169" fontId="7" fillId="17" borderId="4" xfId="0" applyNumberFormat="1" applyFont="1" applyFill="1" applyBorder="1" applyAlignment="1">
      <alignment horizontal="center" vertical="center"/>
    </xf>
    <xf numFmtId="0" fontId="7" fillId="18" borderId="18" xfId="0" applyFont="1" applyFill="1" applyBorder="1" applyAlignment="1">
      <alignment horizontal="center" vertical="center"/>
    </xf>
    <xf numFmtId="0" fontId="3" fillId="18" borderId="1" xfId="0" applyFont="1" applyFill="1" applyBorder="1" applyAlignment="1">
      <alignment horizontal="center" vertical="center" wrapText="1"/>
    </xf>
    <xf numFmtId="0" fontId="1" fillId="18" borderId="12" xfId="0" applyFont="1" applyFill="1" applyBorder="1" applyAlignment="1">
      <alignment horizontal="center" vertical="center" wrapText="1"/>
    </xf>
    <xf numFmtId="0" fontId="6" fillId="18" borderId="13" xfId="0" applyFont="1" applyFill="1" applyBorder="1" applyAlignment="1">
      <alignment horizontal="center" vertical="center" wrapText="1"/>
    </xf>
    <xf numFmtId="165" fontId="16" fillId="18" borderId="2" xfId="0" applyNumberFormat="1" applyFont="1" applyFill="1" applyBorder="1" applyAlignment="1">
      <alignment horizontal="right" vertical="center" wrapText="1"/>
    </xf>
    <xf numFmtId="3" fontId="18" fillId="18" borderId="4" xfId="0" applyNumberFormat="1" applyFont="1" applyFill="1" applyBorder="1" applyAlignment="1">
      <alignment vertical="center" wrapText="1"/>
    </xf>
    <xf numFmtId="9" fontId="6" fillId="18" borderId="2" xfId="0" applyNumberFormat="1" applyFont="1" applyFill="1" applyBorder="1" applyAlignment="1">
      <alignment horizontal="center" vertical="center"/>
    </xf>
    <xf numFmtId="164" fontId="4" fillId="18" borderId="3" xfId="0" applyNumberFormat="1" applyFont="1" applyFill="1" applyBorder="1" applyAlignment="1">
      <alignment horizontal="center" vertical="center" wrapText="1"/>
    </xf>
    <xf numFmtId="168" fontId="2" fillId="18" borderId="16" xfId="0" applyNumberFormat="1" applyFont="1" applyFill="1" applyBorder="1" applyAlignment="1">
      <alignment horizontal="center" vertical="center"/>
    </xf>
    <xf numFmtId="3" fontId="2" fillId="18" borderId="18" xfId="0" applyNumberFormat="1" applyFont="1" applyFill="1" applyBorder="1" applyAlignment="1">
      <alignment horizontal="center" vertical="center"/>
    </xf>
    <xf numFmtId="167" fontId="4" fillId="18" borderId="14" xfId="0" applyNumberFormat="1" applyFont="1" applyFill="1" applyBorder="1" applyAlignment="1">
      <alignment vertical="center" wrapText="1"/>
    </xf>
    <xf numFmtId="169" fontId="7" fillId="18" borderId="4" xfId="0" applyNumberFormat="1" applyFont="1" applyFill="1" applyBorder="1" applyAlignment="1">
      <alignment horizontal="center" vertical="center"/>
    </xf>
    <xf numFmtId="0" fontId="7" fillId="19" borderId="18" xfId="0" applyFont="1" applyFill="1" applyBorder="1" applyAlignment="1">
      <alignment horizontal="center" vertical="center"/>
    </xf>
    <xf numFmtId="0" fontId="15" fillId="19" borderId="1" xfId="0" applyFont="1" applyFill="1" applyBorder="1" applyAlignment="1">
      <alignment horizontal="center" vertical="center" wrapText="1"/>
    </xf>
    <xf numFmtId="0" fontId="1" fillId="19" borderId="12" xfId="0" applyFont="1" applyFill="1" applyBorder="1" applyAlignment="1">
      <alignment horizontal="center" vertical="center" wrapText="1"/>
    </xf>
    <xf numFmtId="0" fontId="6" fillId="19" borderId="13" xfId="0" applyFont="1" applyFill="1" applyBorder="1" applyAlignment="1">
      <alignment horizontal="center" vertical="center" wrapText="1"/>
    </xf>
    <xf numFmtId="3" fontId="18" fillId="19" borderId="4" xfId="0" applyNumberFormat="1" applyFont="1" applyFill="1" applyBorder="1" applyAlignment="1">
      <alignment vertical="center" wrapText="1"/>
    </xf>
    <xf numFmtId="9" fontId="6" fillId="19" borderId="2" xfId="0" applyNumberFormat="1" applyFont="1" applyFill="1" applyBorder="1" applyAlignment="1">
      <alignment horizontal="center" vertical="center"/>
    </xf>
    <xf numFmtId="0" fontId="4" fillId="19" borderId="3" xfId="0" applyFont="1" applyFill="1" applyBorder="1" applyAlignment="1">
      <alignment horizontal="center" vertical="center" wrapText="1"/>
    </xf>
    <xf numFmtId="168" fontId="2" fillId="19" borderId="16" xfId="0" applyNumberFormat="1" applyFont="1" applyFill="1" applyBorder="1" applyAlignment="1">
      <alignment horizontal="center" vertical="center"/>
    </xf>
    <xf numFmtId="3" fontId="2" fillId="19" borderId="18" xfId="0" applyNumberFormat="1" applyFont="1" applyFill="1" applyBorder="1" applyAlignment="1">
      <alignment horizontal="center" vertical="center"/>
    </xf>
    <xf numFmtId="167" fontId="4" fillId="19" borderId="14" xfId="0" applyNumberFormat="1" applyFont="1" applyFill="1" applyBorder="1" applyAlignment="1">
      <alignment vertical="center" wrapText="1"/>
    </xf>
    <xf numFmtId="169" fontId="7" fillId="19" borderId="4" xfId="0" applyNumberFormat="1" applyFont="1" applyFill="1" applyBorder="1" applyAlignment="1">
      <alignment horizontal="center" vertical="center"/>
    </xf>
    <xf numFmtId="0" fontId="7" fillId="20" borderId="35" xfId="0" applyFont="1" applyFill="1" applyBorder="1" applyAlignment="1">
      <alignment horizontal="center" vertical="center"/>
    </xf>
    <xf numFmtId="0" fontId="18" fillId="20" borderId="1" xfId="0" applyFont="1" applyFill="1" applyBorder="1" applyAlignment="1">
      <alignment horizontal="center" vertical="center" wrapText="1"/>
    </xf>
    <xf numFmtId="0" fontId="1" fillId="20" borderId="12" xfId="0" applyFont="1" applyFill="1" applyBorder="1" applyAlignment="1">
      <alignment horizontal="center" vertical="center" wrapText="1"/>
    </xf>
    <xf numFmtId="0" fontId="6" fillId="20" borderId="13" xfId="0" applyFont="1" applyFill="1" applyBorder="1" applyAlignment="1">
      <alignment horizontal="center" vertical="center" wrapText="1"/>
    </xf>
    <xf numFmtId="3" fontId="18" fillId="20" borderId="4" xfId="0" applyNumberFormat="1" applyFont="1" applyFill="1" applyBorder="1" applyAlignment="1">
      <alignment vertical="center" wrapText="1"/>
    </xf>
    <xf numFmtId="9" fontId="6" fillId="20" borderId="2" xfId="0" applyNumberFormat="1" applyFont="1" applyFill="1" applyBorder="1" applyAlignment="1">
      <alignment horizontal="center" vertical="center"/>
    </xf>
    <xf numFmtId="0" fontId="4" fillId="20" borderId="3" xfId="0" applyFont="1" applyFill="1" applyBorder="1" applyAlignment="1">
      <alignment horizontal="center" vertical="center" wrapText="1"/>
    </xf>
    <xf numFmtId="168" fontId="2" fillId="20" borderId="16" xfId="0" applyNumberFormat="1" applyFont="1" applyFill="1" applyBorder="1" applyAlignment="1">
      <alignment horizontal="center" vertical="center"/>
    </xf>
    <xf numFmtId="3" fontId="2" fillId="20" borderId="18" xfId="0" applyNumberFormat="1" applyFont="1" applyFill="1" applyBorder="1" applyAlignment="1">
      <alignment horizontal="center" vertical="center"/>
    </xf>
    <xf numFmtId="167" fontId="4" fillId="20" borderId="14" xfId="0" applyNumberFormat="1" applyFont="1" applyFill="1" applyBorder="1" applyAlignment="1">
      <alignment vertical="center" wrapText="1"/>
    </xf>
    <xf numFmtId="169" fontId="7" fillId="20" borderId="4" xfId="0" applyNumberFormat="1" applyFont="1" applyFill="1" applyBorder="1" applyAlignment="1">
      <alignment horizontal="center" vertical="center"/>
    </xf>
    <xf numFmtId="0" fontId="7" fillId="21" borderId="18" xfId="0" applyFont="1" applyFill="1" applyBorder="1" applyAlignment="1">
      <alignment horizontal="center" vertical="center"/>
    </xf>
    <xf numFmtId="0" fontId="15" fillId="21" borderId="1" xfId="0" applyFont="1" applyFill="1" applyBorder="1" applyAlignment="1">
      <alignment horizontal="center" vertical="center" wrapText="1"/>
    </xf>
    <xf numFmtId="0" fontId="1" fillId="21" borderId="12" xfId="0" applyFont="1" applyFill="1" applyBorder="1" applyAlignment="1">
      <alignment horizontal="center" vertical="center" wrapText="1"/>
    </xf>
    <xf numFmtId="0" fontId="6" fillId="21" borderId="13" xfId="0" applyFont="1" applyFill="1" applyBorder="1" applyAlignment="1">
      <alignment horizontal="center" vertical="center" wrapText="1"/>
    </xf>
    <xf numFmtId="3" fontId="18" fillId="21" borderId="4" xfId="0" applyNumberFormat="1" applyFont="1" applyFill="1" applyBorder="1" applyAlignment="1">
      <alignment vertical="center" wrapText="1"/>
    </xf>
    <xf numFmtId="9" fontId="6" fillId="21" borderId="2" xfId="0" applyNumberFormat="1" applyFont="1" applyFill="1" applyBorder="1" applyAlignment="1">
      <alignment horizontal="center" vertical="center"/>
    </xf>
    <xf numFmtId="0" fontId="4" fillId="21" borderId="3" xfId="0" applyFont="1" applyFill="1" applyBorder="1" applyAlignment="1">
      <alignment horizontal="center" vertical="center" wrapText="1"/>
    </xf>
    <xf numFmtId="168" fontId="2" fillId="21" borderId="16" xfId="0" applyNumberFormat="1" applyFont="1" applyFill="1" applyBorder="1" applyAlignment="1">
      <alignment horizontal="center" vertical="center"/>
    </xf>
    <xf numFmtId="3" fontId="2" fillId="21" borderId="18" xfId="0" applyNumberFormat="1" applyFont="1" applyFill="1" applyBorder="1" applyAlignment="1">
      <alignment horizontal="center" vertical="center"/>
    </xf>
    <xf numFmtId="167" fontId="4" fillId="21" borderId="14" xfId="0" applyNumberFormat="1" applyFont="1" applyFill="1" applyBorder="1" applyAlignment="1">
      <alignment vertical="center" wrapText="1"/>
    </xf>
    <xf numFmtId="169" fontId="7" fillId="21" borderId="4" xfId="0" applyNumberFormat="1" applyFont="1" applyFill="1" applyBorder="1" applyAlignment="1">
      <alignment horizontal="center" vertical="center"/>
    </xf>
    <xf numFmtId="0" fontId="1" fillId="22" borderId="12" xfId="0" applyFont="1" applyFill="1" applyBorder="1" applyAlignment="1">
      <alignment horizontal="center" vertical="center" wrapText="1"/>
    </xf>
    <xf numFmtId="0" fontId="6" fillId="22" borderId="13" xfId="0" applyFont="1" applyFill="1" applyBorder="1" applyAlignment="1">
      <alignment horizontal="center" vertical="center" wrapText="1"/>
    </xf>
    <xf numFmtId="3" fontId="18" fillId="22" borderId="4" xfId="0" applyNumberFormat="1" applyFont="1" applyFill="1" applyBorder="1" applyAlignment="1">
      <alignment vertical="center" wrapText="1"/>
    </xf>
    <xf numFmtId="9" fontId="6" fillId="22" borderId="2" xfId="0" applyNumberFormat="1" applyFont="1" applyFill="1" applyBorder="1" applyAlignment="1">
      <alignment horizontal="center" vertical="center"/>
    </xf>
    <xf numFmtId="0" fontId="4" fillId="22" borderId="3" xfId="0" applyFont="1" applyFill="1" applyBorder="1" applyAlignment="1">
      <alignment horizontal="center" vertical="center" wrapText="1"/>
    </xf>
    <xf numFmtId="168" fontId="2" fillId="22" borderId="16" xfId="0" applyNumberFormat="1" applyFont="1" applyFill="1" applyBorder="1" applyAlignment="1">
      <alignment horizontal="center" vertical="center"/>
    </xf>
    <xf numFmtId="3" fontId="2" fillId="22" borderId="18" xfId="0" applyNumberFormat="1" applyFont="1" applyFill="1" applyBorder="1" applyAlignment="1">
      <alignment horizontal="center" vertical="center"/>
    </xf>
    <xf numFmtId="167" fontId="4" fillId="22" borderId="14" xfId="0" applyNumberFormat="1" applyFont="1" applyFill="1" applyBorder="1" applyAlignment="1">
      <alignment vertical="center" wrapText="1"/>
    </xf>
    <xf numFmtId="169" fontId="7" fillId="22" borderId="4" xfId="0" applyNumberFormat="1" applyFont="1" applyFill="1" applyBorder="1" applyAlignment="1">
      <alignment horizontal="center" vertical="center"/>
    </xf>
    <xf numFmtId="0" fontId="7" fillId="23" borderId="35" xfId="0" applyFont="1" applyFill="1" applyBorder="1" applyAlignment="1">
      <alignment horizontal="center" vertical="center"/>
    </xf>
    <xf numFmtId="0" fontId="15" fillId="23" borderId="1" xfId="0" applyFont="1" applyFill="1" applyBorder="1" applyAlignment="1">
      <alignment horizontal="center" vertical="center" wrapText="1"/>
    </xf>
    <xf numFmtId="0" fontId="1" fillId="23" borderId="12" xfId="0" applyFont="1" applyFill="1" applyBorder="1" applyAlignment="1">
      <alignment horizontal="center" vertical="center" wrapText="1"/>
    </xf>
    <xf numFmtId="0" fontId="6" fillId="23" borderId="13" xfId="0" applyFont="1" applyFill="1" applyBorder="1" applyAlignment="1">
      <alignment horizontal="center" vertical="center" wrapText="1"/>
    </xf>
    <xf numFmtId="3" fontId="18" fillId="23" borderId="4" xfId="0" applyNumberFormat="1" applyFont="1" applyFill="1" applyBorder="1" applyAlignment="1">
      <alignment vertical="center" wrapText="1"/>
    </xf>
    <xf numFmtId="9" fontId="6" fillId="23" borderId="2" xfId="0" applyNumberFormat="1" applyFont="1" applyFill="1" applyBorder="1" applyAlignment="1">
      <alignment horizontal="center" vertical="center"/>
    </xf>
    <xf numFmtId="0" fontId="4" fillId="23" borderId="3" xfId="0" applyFont="1" applyFill="1" applyBorder="1" applyAlignment="1">
      <alignment horizontal="center" vertical="center" wrapText="1"/>
    </xf>
    <xf numFmtId="168" fontId="2" fillId="23" borderId="16" xfId="0" applyNumberFormat="1" applyFont="1" applyFill="1" applyBorder="1" applyAlignment="1">
      <alignment horizontal="center" vertical="center"/>
    </xf>
    <xf numFmtId="3" fontId="2" fillId="23" borderId="18" xfId="0" applyNumberFormat="1" applyFont="1" applyFill="1" applyBorder="1" applyAlignment="1">
      <alignment horizontal="center" vertical="center"/>
    </xf>
    <xf numFmtId="167" fontId="4" fillId="23" borderId="14" xfId="0" applyNumberFormat="1" applyFont="1" applyFill="1" applyBorder="1" applyAlignment="1">
      <alignment vertical="center" wrapText="1"/>
    </xf>
    <xf numFmtId="169" fontId="7" fillId="23" borderId="4" xfId="0" applyNumberFormat="1" applyFont="1" applyFill="1" applyBorder="1" applyAlignment="1">
      <alignment horizontal="center" vertical="center"/>
    </xf>
    <xf numFmtId="0" fontId="7" fillId="24" borderId="18" xfId="0" applyFont="1" applyFill="1" applyBorder="1" applyAlignment="1">
      <alignment horizontal="center" vertical="center"/>
    </xf>
    <xf numFmtId="0" fontId="3" fillId="24" borderId="1" xfId="0" applyFont="1" applyFill="1" applyBorder="1" applyAlignment="1">
      <alignment horizontal="center" vertical="center" wrapText="1"/>
    </xf>
    <xf numFmtId="0" fontId="1" fillId="24" borderId="12" xfId="0" applyFont="1" applyFill="1" applyBorder="1" applyAlignment="1">
      <alignment horizontal="center" vertical="center" wrapText="1"/>
    </xf>
    <xf numFmtId="0" fontId="6" fillId="24" borderId="13" xfId="0" applyFont="1" applyFill="1" applyBorder="1" applyAlignment="1">
      <alignment horizontal="center" vertical="center" wrapText="1"/>
    </xf>
    <xf numFmtId="3" fontId="18" fillId="24" borderId="4" xfId="0" applyNumberFormat="1" applyFont="1" applyFill="1" applyBorder="1" applyAlignment="1">
      <alignment vertical="center" wrapText="1"/>
    </xf>
    <xf numFmtId="9" fontId="6" fillId="24" borderId="2" xfId="0" applyNumberFormat="1" applyFont="1" applyFill="1" applyBorder="1" applyAlignment="1">
      <alignment horizontal="center" vertical="center"/>
    </xf>
    <xf numFmtId="0" fontId="4" fillId="24" borderId="3" xfId="0" applyFont="1" applyFill="1" applyBorder="1" applyAlignment="1">
      <alignment horizontal="center" vertical="center" wrapText="1"/>
    </xf>
    <xf numFmtId="168" fontId="2" fillId="24" borderId="16" xfId="0" applyNumberFormat="1" applyFont="1" applyFill="1" applyBorder="1" applyAlignment="1">
      <alignment horizontal="center" vertical="center"/>
    </xf>
    <xf numFmtId="3" fontId="2" fillId="24" borderId="18" xfId="0" applyNumberFormat="1" applyFont="1" applyFill="1" applyBorder="1" applyAlignment="1">
      <alignment horizontal="center" vertical="center"/>
    </xf>
    <xf numFmtId="167" fontId="4" fillId="24" borderId="14" xfId="0" applyNumberFormat="1" applyFont="1" applyFill="1" applyBorder="1" applyAlignment="1">
      <alignment vertical="center" wrapText="1"/>
    </xf>
    <xf numFmtId="169" fontId="7" fillId="24" borderId="4" xfId="0" applyNumberFormat="1" applyFont="1" applyFill="1" applyBorder="1" applyAlignment="1">
      <alignment horizontal="center" vertical="center"/>
    </xf>
    <xf numFmtId="0" fontId="7" fillId="25" borderId="35" xfId="0" applyFont="1" applyFill="1" applyBorder="1" applyAlignment="1">
      <alignment horizontal="center" vertical="center"/>
    </xf>
    <xf numFmtId="0" fontId="18" fillId="25" borderId="1" xfId="0" applyFont="1" applyFill="1" applyBorder="1" applyAlignment="1">
      <alignment horizontal="center" vertical="center" wrapText="1"/>
    </xf>
    <xf numFmtId="0" fontId="1" fillId="25" borderId="12" xfId="0" applyFont="1" applyFill="1" applyBorder="1" applyAlignment="1">
      <alignment horizontal="center" vertical="center" wrapText="1"/>
    </xf>
    <xf numFmtId="0" fontId="6" fillId="25" borderId="13" xfId="0" applyFont="1" applyFill="1" applyBorder="1" applyAlignment="1">
      <alignment horizontal="center" vertical="center" wrapText="1"/>
    </xf>
    <xf numFmtId="3" fontId="18" fillId="25" borderId="4" xfId="0" applyNumberFormat="1" applyFont="1" applyFill="1" applyBorder="1" applyAlignment="1">
      <alignment vertical="center" wrapText="1"/>
    </xf>
    <xf numFmtId="9" fontId="6" fillId="25" borderId="2" xfId="0" applyNumberFormat="1" applyFont="1" applyFill="1" applyBorder="1" applyAlignment="1">
      <alignment horizontal="center" vertical="center"/>
    </xf>
    <xf numFmtId="0" fontId="4" fillId="25" borderId="3" xfId="0" applyFont="1" applyFill="1" applyBorder="1" applyAlignment="1">
      <alignment horizontal="center" vertical="center" wrapText="1"/>
    </xf>
    <xf numFmtId="168" fontId="2" fillId="25" borderId="16" xfId="0" applyNumberFormat="1" applyFont="1" applyFill="1" applyBorder="1" applyAlignment="1">
      <alignment horizontal="center" vertical="center"/>
    </xf>
    <xf numFmtId="3" fontId="2" fillId="25" borderId="18" xfId="0" applyNumberFormat="1" applyFont="1" applyFill="1" applyBorder="1" applyAlignment="1">
      <alignment horizontal="center" vertical="center"/>
    </xf>
    <xf numFmtId="167" fontId="4" fillId="25" borderId="14" xfId="0" applyNumberFormat="1" applyFont="1" applyFill="1" applyBorder="1" applyAlignment="1">
      <alignment vertical="center" wrapText="1"/>
    </xf>
    <xf numFmtId="169" fontId="7" fillId="25" borderId="4" xfId="0" applyNumberFormat="1" applyFont="1" applyFill="1" applyBorder="1" applyAlignment="1">
      <alignment horizontal="center" vertical="center"/>
    </xf>
    <xf numFmtId="0" fontId="7" fillId="26" borderId="18" xfId="0" applyFont="1" applyFill="1" applyBorder="1" applyAlignment="1">
      <alignment horizontal="center" vertical="center"/>
    </xf>
    <xf numFmtId="0" fontId="15" fillId="26" borderId="1" xfId="0" applyFont="1" applyFill="1" applyBorder="1" applyAlignment="1">
      <alignment horizontal="center" vertical="center" wrapText="1"/>
    </xf>
    <xf numFmtId="0" fontId="1" fillId="26" borderId="12" xfId="0" applyFont="1" applyFill="1" applyBorder="1" applyAlignment="1">
      <alignment horizontal="center" vertical="center" wrapText="1"/>
    </xf>
    <xf numFmtId="0" fontId="6" fillId="26" borderId="13" xfId="0" applyFont="1" applyFill="1" applyBorder="1" applyAlignment="1">
      <alignment horizontal="center" vertical="center" wrapText="1"/>
    </xf>
    <xf numFmtId="3" fontId="18" fillId="26" borderId="4" xfId="0" applyNumberFormat="1" applyFont="1" applyFill="1" applyBorder="1" applyAlignment="1">
      <alignment vertical="center" wrapText="1"/>
    </xf>
    <xf numFmtId="9" fontId="6" fillId="26" borderId="2" xfId="0" applyNumberFormat="1" applyFont="1" applyFill="1" applyBorder="1" applyAlignment="1">
      <alignment horizontal="center" vertical="center"/>
    </xf>
    <xf numFmtId="0" fontId="4" fillId="26" borderId="3" xfId="0" applyFont="1" applyFill="1" applyBorder="1" applyAlignment="1">
      <alignment horizontal="center" vertical="center" wrapText="1"/>
    </xf>
    <xf numFmtId="168" fontId="2" fillId="26" borderId="16" xfId="0" applyNumberFormat="1" applyFont="1" applyFill="1" applyBorder="1" applyAlignment="1">
      <alignment horizontal="center" vertical="center"/>
    </xf>
    <xf numFmtId="3" fontId="2" fillId="26" borderId="18" xfId="0" applyNumberFormat="1" applyFont="1" applyFill="1" applyBorder="1" applyAlignment="1">
      <alignment horizontal="center" vertical="center"/>
    </xf>
    <xf numFmtId="167" fontId="4" fillId="26" borderId="14" xfId="0" applyNumberFormat="1" applyFont="1" applyFill="1" applyBorder="1" applyAlignment="1">
      <alignment vertical="center" wrapText="1"/>
    </xf>
    <xf numFmtId="169" fontId="7" fillId="26" borderId="4" xfId="0" applyNumberFormat="1" applyFont="1" applyFill="1" applyBorder="1" applyAlignment="1">
      <alignment horizontal="center" vertical="center"/>
    </xf>
    <xf numFmtId="0" fontId="7" fillId="27" borderId="35" xfId="0" applyFont="1" applyFill="1" applyBorder="1" applyAlignment="1">
      <alignment horizontal="center" vertical="center"/>
    </xf>
    <xf numFmtId="0" fontId="18" fillId="27" borderId="1" xfId="0" applyFont="1" applyFill="1" applyBorder="1" applyAlignment="1">
      <alignment horizontal="center" vertical="center" wrapText="1"/>
    </xf>
    <xf numFmtId="0" fontId="1" fillId="27" borderId="12" xfId="0" applyFont="1" applyFill="1" applyBorder="1" applyAlignment="1">
      <alignment horizontal="center" vertical="center" wrapText="1"/>
    </xf>
    <xf numFmtId="0" fontId="6" fillId="27" borderId="13" xfId="0" applyFont="1" applyFill="1" applyBorder="1" applyAlignment="1">
      <alignment horizontal="center" vertical="center" wrapText="1"/>
    </xf>
    <xf numFmtId="3" fontId="18" fillId="27" borderId="4" xfId="0" applyNumberFormat="1" applyFont="1" applyFill="1" applyBorder="1" applyAlignment="1">
      <alignment vertical="center" wrapText="1"/>
    </xf>
    <xf numFmtId="9" fontId="6" fillId="27" borderId="2" xfId="0" applyNumberFormat="1" applyFont="1" applyFill="1" applyBorder="1" applyAlignment="1">
      <alignment horizontal="center" vertical="center"/>
    </xf>
    <xf numFmtId="0" fontId="4" fillId="27" borderId="3" xfId="0" applyFont="1" applyFill="1" applyBorder="1" applyAlignment="1">
      <alignment horizontal="center" vertical="center" wrapText="1"/>
    </xf>
    <xf numFmtId="168" fontId="2" fillId="27" borderId="16" xfId="0" applyNumberFormat="1" applyFont="1" applyFill="1" applyBorder="1" applyAlignment="1">
      <alignment horizontal="center" vertical="center"/>
    </xf>
    <xf numFmtId="3" fontId="2" fillId="27" borderId="18" xfId="0" applyNumberFormat="1" applyFont="1" applyFill="1" applyBorder="1" applyAlignment="1">
      <alignment horizontal="center" vertical="center"/>
    </xf>
    <xf numFmtId="167" fontId="4" fillId="27" borderId="14" xfId="0" applyNumberFormat="1" applyFont="1" applyFill="1" applyBorder="1" applyAlignment="1">
      <alignment vertical="center" wrapText="1"/>
    </xf>
    <xf numFmtId="169" fontId="7" fillId="27" borderId="4" xfId="0" applyNumberFormat="1" applyFont="1" applyFill="1" applyBorder="1" applyAlignment="1">
      <alignment horizontal="center" vertical="center"/>
    </xf>
    <xf numFmtId="0" fontId="7" fillId="28" borderId="35" xfId="0" applyFont="1" applyFill="1" applyBorder="1" applyAlignment="1">
      <alignment horizontal="center" vertical="center"/>
    </xf>
    <xf numFmtId="0" fontId="15" fillId="28" borderId="1" xfId="0" applyFont="1" applyFill="1" applyBorder="1" applyAlignment="1">
      <alignment horizontal="center" vertical="center" wrapText="1"/>
    </xf>
    <xf numFmtId="0" fontId="1" fillId="28" borderId="12" xfId="0" applyFont="1" applyFill="1" applyBorder="1" applyAlignment="1">
      <alignment horizontal="center" vertical="center" wrapText="1"/>
    </xf>
    <xf numFmtId="0" fontId="6" fillId="28" borderId="13" xfId="0" applyFont="1" applyFill="1" applyBorder="1" applyAlignment="1">
      <alignment horizontal="center" vertical="center" wrapText="1"/>
    </xf>
    <xf numFmtId="3" fontId="18" fillId="28" borderId="4" xfId="0" applyNumberFormat="1" applyFont="1" applyFill="1" applyBorder="1" applyAlignment="1">
      <alignment vertical="center" wrapText="1"/>
    </xf>
    <xf numFmtId="9" fontId="6" fillId="28" borderId="2" xfId="0" applyNumberFormat="1" applyFont="1" applyFill="1" applyBorder="1" applyAlignment="1">
      <alignment horizontal="center" vertical="center"/>
    </xf>
    <xf numFmtId="0" fontId="4" fillId="28" borderId="3" xfId="0" applyFont="1" applyFill="1" applyBorder="1" applyAlignment="1">
      <alignment horizontal="center" vertical="center" wrapText="1"/>
    </xf>
    <xf numFmtId="168" fontId="2" fillId="28" borderId="16" xfId="0" applyNumberFormat="1" applyFont="1" applyFill="1" applyBorder="1" applyAlignment="1">
      <alignment horizontal="center" vertical="center"/>
    </xf>
    <xf numFmtId="3" fontId="2" fillId="28" borderId="18" xfId="0" applyNumberFormat="1" applyFont="1" applyFill="1" applyBorder="1" applyAlignment="1">
      <alignment horizontal="center" vertical="center"/>
    </xf>
    <xf numFmtId="167" fontId="4" fillId="28" borderId="14" xfId="0" applyNumberFormat="1" applyFont="1" applyFill="1" applyBorder="1" applyAlignment="1">
      <alignment vertical="center" wrapText="1"/>
    </xf>
    <xf numFmtId="169" fontId="7" fillId="28" borderId="4" xfId="0" applyNumberFormat="1" applyFont="1" applyFill="1" applyBorder="1" applyAlignment="1">
      <alignment horizontal="center" vertical="center"/>
    </xf>
    <xf numFmtId="0" fontId="7" fillId="29" borderId="18" xfId="0" applyFont="1" applyFill="1" applyBorder="1" applyAlignment="1">
      <alignment horizontal="center" vertical="center"/>
    </xf>
    <xf numFmtId="0" fontId="15" fillId="29" borderId="1" xfId="0" applyFont="1" applyFill="1" applyBorder="1" applyAlignment="1">
      <alignment horizontal="center" vertical="center" wrapText="1"/>
    </xf>
    <xf numFmtId="0" fontId="1" fillId="29" borderId="12" xfId="0" applyFont="1" applyFill="1" applyBorder="1" applyAlignment="1">
      <alignment horizontal="center" vertical="center" wrapText="1"/>
    </xf>
    <xf numFmtId="0" fontId="6" fillId="29" borderId="13" xfId="0" applyFont="1" applyFill="1" applyBorder="1" applyAlignment="1">
      <alignment horizontal="center" vertical="center" wrapText="1"/>
    </xf>
    <xf numFmtId="3" fontId="18" fillId="29" borderId="4" xfId="0" applyNumberFormat="1" applyFont="1" applyFill="1" applyBorder="1" applyAlignment="1">
      <alignment vertical="center" wrapText="1"/>
    </xf>
    <xf numFmtId="9" fontId="6" fillId="29" borderId="2" xfId="0" applyNumberFormat="1" applyFont="1" applyFill="1" applyBorder="1" applyAlignment="1">
      <alignment horizontal="center" vertical="center"/>
    </xf>
    <xf numFmtId="0" fontId="4" fillId="29" borderId="3" xfId="0" applyFont="1" applyFill="1" applyBorder="1" applyAlignment="1">
      <alignment horizontal="center" vertical="center" wrapText="1"/>
    </xf>
    <xf numFmtId="168" fontId="2" fillId="29" borderId="16" xfId="0" applyNumberFormat="1" applyFont="1" applyFill="1" applyBorder="1" applyAlignment="1">
      <alignment horizontal="center" vertical="center"/>
    </xf>
    <xf numFmtId="3" fontId="2" fillId="29" borderId="18" xfId="0" applyNumberFormat="1" applyFont="1" applyFill="1" applyBorder="1" applyAlignment="1">
      <alignment horizontal="center" vertical="center"/>
    </xf>
    <xf numFmtId="167" fontId="4" fillId="29" borderId="14" xfId="0" applyNumberFormat="1" applyFont="1" applyFill="1" applyBorder="1" applyAlignment="1">
      <alignment vertical="center" wrapText="1"/>
    </xf>
    <xf numFmtId="169" fontId="7" fillId="29" borderId="4" xfId="0" applyNumberFormat="1" applyFont="1" applyFill="1" applyBorder="1" applyAlignment="1">
      <alignment horizontal="center" vertical="center"/>
    </xf>
    <xf numFmtId="0" fontId="15" fillId="30" borderId="1" xfId="0" applyFont="1" applyFill="1" applyBorder="1" applyAlignment="1">
      <alignment horizontal="center" vertical="center" wrapText="1"/>
    </xf>
    <xf numFmtId="0" fontId="1" fillId="30" borderId="12" xfId="0" applyFont="1" applyFill="1" applyBorder="1" applyAlignment="1">
      <alignment horizontal="center" vertical="center" wrapText="1"/>
    </xf>
    <xf numFmtId="0" fontId="6" fillId="30" borderId="13" xfId="0" applyFont="1" applyFill="1" applyBorder="1" applyAlignment="1">
      <alignment horizontal="center" vertical="center" wrapText="1"/>
    </xf>
    <xf numFmtId="3" fontId="18" fillId="30" borderId="4" xfId="0" applyNumberFormat="1" applyFont="1" applyFill="1" applyBorder="1" applyAlignment="1">
      <alignment vertical="center" wrapText="1"/>
    </xf>
    <xf numFmtId="9" fontId="6" fillId="30" borderId="2" xfId="0" applyNumberFormat="1" applyFont="1" applyFill="1" applyBorder="1" applyAlignment="1">
      <alignment horizontal="center" vertical="center"/>
    </xf>
    <xf numFmtId="0" fontId="4" fillId="30" borderId="3" xfId="0" applyFont="1" applyFill="1" applyBorder="1" applyAlignment="1">
      <alignment horizontal="center" vertical="center" wrapText="1"/>
    </xf>
    <xf numFmtId="168" fontId="2" fillId="30" borderId="16" xfId="0" applyNumberFormat="1" applyFont="1" applyFill="1" applyBorder="1" applyAlignment="1">
      <alignment horizontal="center" vertical="center"/>
    </xf>
    <xf numFmtId="3" fontId="2" fillId="30" borderId="18" xfId="0" applyNumberFormat="1" applyFont="1" applyFill="1" applyBorder="1" applyAlignment="1">
      <alignment horizontal="center" vertical="center"/>
    </xf>
    <xf numFmtId="167" fontId="4" fillId="30" borderId="14" xfId="0" applyNumberFormat="1" applyFont="1" applyFill="1" applyBorder="1" applyAlignment="1">
      <alignment vertical="center" wrapText="1"/>
    </xf>
    <xf numFmtId="169" fontId="7" fillId="30" borderId="4" xfId="0" applyNumberFormat="1" applyFont="1" applyFill="1" applyBorder="1" applyAlignment="1">
      <alignment horizontal="center" vertical="center"/>
    </xf>
    <xf numFmtId="0" fontId="7" fillId="31" borderId="18" xfId="0" applyFont="1" applyFill="1" applyBorder="1" applyAlignment="1">
      <alignment horizontal="center" vertical="center"/>
    </xf>
    <xf numFmtId="0" fontId="1" fillId="31" borderId="12" xfId="0" applyFont="1" applyFill="1" applyBorder="1" applyAlignment="1">
      <alignment horizontal="center" vertical="center" wrapText="1"/>
    </xf>
    <xf numFmtId="0" fontId="6" fillId="31" borderId="13" xfId="0" applyFont="1" applyFill="1" applyBorder="1" applyAlignment="1">
      <alignment horizontal="center" vertical="center" wrapText="1"/>
    </xf>
    <xf numFmtId="3" fontId="18" fillId="31" borderId="4" xfId="0" applyNumberFormat="1" applyFont="1" applyFill="1" applyBorder="1" applyAlignment="1">
      <alignment vertical="center" wrapText="1"/>
    </xf>
    <xf numFmtId="9" fontId="6" fillId="31" borderId="2" xfId="0" applyNumberFormat="1" applyFont="1" applyFill="1" applyBorder="1" applyAlignment="1">
      <alignment horizontal="center" vertical="center"/>
    </xf>
    <xf numFmtId="168" fontId="2" fillId="31" borderId="16" xfId="0" applyNumberFormat="1" applyFont="1" applyFill="1" applyBorder="1" applyAlignment="1">
      <alignment horizontal="center" vertical="center"/>
    </xf>
    <xf numFmtId="3" fontId="2" fillId="31" borderId="18" xfId="0" applyNumberFormat="1" applyFont="1" applyFill="1" applyBorder="1" applyAlignment="1">
      <alignment horizontal="center" vertical="center"/>
    </xf>
    <xf numFmtId="167" fontId="4" fillId="31" borderId="14" xfId="0" applyNumberFormat="1" applyFont="1" applyFill="1" applyBorder="1" applyAlignment="1">
      <alignment vertical="center" wrapText="1"/>
    </xf>
    <xf numFmtId="169" fontId="7" fillId="31" borderId="4" xfId="0" applyNumberFormat="1" applyFont="1" applyFill="1" applyBorder="1" applyAlignment="1">
      <alignment horizontal="center" vertical="center"/>
    </xf>
    <xf numFmtId="0" fontId="7" fillId="32" borderId="18" xfId="0" applyFont="1" applyFill="1" applyBorder="1" applyAlignment="1">
      <alignment horizontal="center" vertical="center"/>
    </xf>
    <xf numFmtId="0" fontId="3" fillId="32" borderId="1" xfId="0" applyFont="1" applyFill="1" applyBorder="1" applyAlignment="1">
      <alignment horizontal="center" vertical="center" wrapText="1"/>
    </xf>
    <xf numFmtId="0" fontId="13" fillId="32" borderId="15" xfId="0" applyFont="1" applyFill="1" applyBorder="1" applyAlignment="1">
      <alignment horizontal="center" vertical="center" wrapText="1"/>
    </xf>
    <xf numFmtId="0" fontId="6" fillId="32" borderId="13" xfId="0" applyFont="1" applyFill="1" applyBorder="1" applyAlignment="1">
      <alignment horizontal="center" vertical="center" wrapText="1"/>
    </xf>
    <xf numFmtId="3" fontId="18" fillId="32" borderId="4" xfId="0" applyNumberFormat="1" applyFont="1" applyFill="1" applyBorder="1" applyAlignment="1">
      <alignment vertical="center" wrapText="1"/>
    </xf>
    <xf numFmtId="9" fontId="6" fillId="32" borderId="2" xfId="0" applyNumberFormat="1" applyFont="1" applyFill="1" applyBorder="1" applyAlignment="1">
      <alignment horizontal="center" vertical="center"/>
    </xf>
    <xf numFmtId="0" fontId="4" fillId="32" borderId="3" xfId="0" applyFont="1" applyFill="1" applyBorder="1" applyAlignment="1">
      <alignment horizontal="center" vertical="center" wrapText="1"/>
    </xf>
    <xf numFmtId="168" fontId="2" fillId="32" borderId="16" xfId="0" applyNumberFormat="1" applyFont="1" applyFill="1" applyBorder="1" applyAlignment="1">
      <alignment horizontal="center" vertical="center"/>
    </xf>
    <xf numFmtId="3" fontId="2" fillId="32" borderId="18" xfId="0" applyNumberFormat="1" applyFont="1" applyFill="1" applyBorder="1" applyAlignment="1">
      <alignment horizontal="center" vertical="center"/>
    </xf>
    <xf numFmtId="167" fontId="4" fillId="32" borderId="14" xfId="0" applyNumberFormat="1" applyFont="1" applyFill="1" applyBorder="1" applyAlignment="1">
      <alignment vertical="center" wrapText="1"/>
    </xf>
    <xf numFmtId="169" fontId="7" fillId="32" borderId="4" xfId="0" applyNumberFormat="1" applyFont="1" applyFill="1" applyBorder="1" applyAlignment="1">
      <alignment horizontal="center" vertical="center"/>
    </xf>
    <xf numFmtId="0" fontId="7" fillId="33" borderId="18" xfId="0" applyFont="1" applyFill="1" applyBorder="1" applyAlignment="1">
      <alignment horizontal="center" vertical="center"/>
    </xf>
    <xf numFmtId="0" fontId="3" fillId="33" borderId="3" xfId="0" applyFont="1" applyFill="1" applyBorder="1" applyAlignment="1">
      <alignment horizontal="center" vertical="center" wrapText="1"/>
    </xf>
    <xf numFmtId="0" fontId="1" fillId="33" borderId="12" xfId="0" applyFont="1" applyFill="1" applyBorder="1" applyAlignment="1">
      <alignment horizontal="center" vertical="center" wrapText="1"/>
    </xf>
    <xf numFmtId="0" fontId="6" fillId="33" borderId="13" xfId="0" applyFont="1" applyFill="1" applyBorder="1" applyAlignment="1">
      <alignment horizontal="center" vertical="center" wrapText="1"/>
    </xf>
    <xf numFmtId="0" fontId="18" fillId="33" borderId="4" xfId="0" applyFont="1" applyFill="1" applyBorder="1" applyAlignment="1">
      <alignment vertical="center" wrapText="1"/>
    </xf>
    <xf numFmtId="9" fontId="6" fillId="33" borderId="2" xfId="0" applyNumberFormat="1" applyFont="1" applyFill="1" applyBorder="1" applyAlignment="1">
      <alignment horizontal="center" vertical="center"/>
    </xf>
    <xf numFmtId="0" fontId="4" fillId="33" borderId="3" xfId="0" applyFont="1" applyFill="1" applyBorder="1" applyAlignment="1">
      <alignment horizontal="center" vertical="center" wrapText="1"/>
    </xf>
    <xf numFmtId="168" fontId="2" fillId="33" borderId="16" xfId="0" applyNumberFormat="1" applyFont="1" applyFill="1" applyBorder="1" applyAlignment="1">
      <alignment horizontal="center" vertical="center"/>
    </xf>
    <xf numFmtId="3" fontId="2" fillId="33" borderId="18" xfId="0" applyNumberFormat="1" applyFont="1" applyFill="1" applyBorder="1" applyAlignment="1">
      <alignment horizontal="center" vertical="center"/>
    </xf>
    <xf numFmtId="167" fontId="4" fillId="33" borderId="14" xfId="0" applyNumberFormat="1" applyFont="1" applyFill="1" applyBorder="1" applyAlignment="1">
      <alignment vertical="center" wrapText="1"/>
    </xf>
    <xf numFmtId="169" fontId="7" fillId="33" borderId="4" xfId="0" applyNumberFormat="1" applyFont="1" applyFill="1" applyBorder="1" applyAlignment="1">
      <alignment horizontal="center" vertical="center"/>
    </xf>
    <xf numFmtId="0" fontId="7" fillId="34" borderId="18" xfId="0" applyFont="1" applyFill="1" applyBorder="1" applyAlignment="1">
      <alignment horizontal="center" vertical="center"/>
    </xf>
    <xf numFmtId="0" fontId="3" fillId="34" borderId="1" xfId="0" applyFont="1" applyFill="1" applyBorder="1" applyAlignment="1">
      <alignment horizontal="center" vertical="center" wrapText="1"/>
    </xf>
    <xf numFmtId="0" fontId="1" fillId="34" borderId="12" xfId="0" applyFont="1" applyFill="1" applyBorder="1" applyAlignment="1">
      <alignment horizontal="center" vertical="center" wrapText="1"/>
    </xf>
    <xf numFmtId="0" fontId="6" fillId="34" borderId="13" xfId="0" applyFont="1" applyFill="1" applyBorder="1" applyAlignment="1">
      <alignment horizontal="center" vertical="center" wrapText="1"/>
    </xf>
    <xf numFmtId="3" fontId="18" fillId="34" borderId="4" xfId="0" applyNumberFormat="1" applyFont="1" applyFill="1" applyBorder="1" applyAlignment="1">
      <alignment vertical="center" wrapText="1"/>
    </xf>
    <xf numFmtId="9" fontId="6" fillId="34" borderId="2" xfId="0" applyNumberFormat="1" applyFont="1" applyFill="1" applyBorder="1" applyAlignment="1">
      <alignment horizontal="center" vertical="center"/>
    </xf>
    <xf numFmtId="0" fontId="4" fillId="34" borderId="3" xfId="0" applyFont="1" applyFill="1" applyBorder="1" applyAlignment="1">
      <alignment horizontal="center" vertical="center" wrapText="1"/>
    </xf>
    <xf numFmtId="168" fontId="2" fillId="34" borderId="16" xfId="0" applyNumberFormat="1" applyFont="1" applyFill="1" applyBorder="1" applyAlignment="1">
      <alignment horizontal="center" vertical="center"/>
    </xf>
    <xf numFmtId="3" fontId="2" fillId="34" borderId="18" xfId="0" applyNumberFormat="1" applyFont="1" applyFill="1" applyBorder="1" applyAlignment="1">
      <alignment horizontal="center" vertical="center"/>
    </xf>
    <xf numFmtId="167" fontId="4" fillId="34" borderId="14" xfId="0" applyNumberFormat="1" applyFont="1" applyFill="1" applyBorder="1" applyAlignment="1">
      <alignment vertical="center" wrapText="1"/>
    </xf>
    <xf numFmtId="169" fontId="7" fillId="34" borderId="11" xfId="0" applyNumberFormat="1" applyFont="1" applyFill="1" applyBorder="1" applyAlignment="1">
      <alignment horizontal="center" vertical="center"/>
    </xf>
    <xf numFmtId="0" fontId="7" fillId="35" borderId="18" xfId="0" applyFont="1" applyFill="1" applyBorder="1" applyAlignment="1">
      <alignment horizontal="center" vertical="center"/>
    </xf>
    <xf numFmtId="0" fontId="3" fillId="35" borderId="20" xfId="0" applyFont="1" applyFill="1" applyBorder="1" applyAlignment="1">
      <alignment horizontal="center" vertical="center" wrapText="1"/>
    </xf>
    <xf numFmtId="0" fontId="1" fillId="35" borderId="21" xfId="0" applyFont="1" applyFill="1" applyBorder="1" applyAlignment="1">
      <alignment horizontal="center" vertical="center" wrapText="1"/>
    </xf>
    <xf numFmtId="0" fontId="6" fillId="35" borderId="22" xfId="0" applyFont="1" applyFill="1" applyBorder="1" applyAlignment="1">
      <alignment horizontal="center" vertical="center" wrapText="1"/>
    </xf>
    <xf numFmtId="3" fontId="18" fillId="35" borderId="19" xfId="0" applyNumberFormat="1" applyFont="1" applyFill="1" applyBorder="1" applyAlignment="1">
      <alignment vertical="center" wrapText="1"/>
    </xf>
    <xf numFmtId="9" fontId="6" fillId="35" borderId="23" xfId="0" applyNumberFormat="1" applyFont="1" applyFill="1" applyBorder="1" applyAlignment="1">
      <alignment horizontal="center" vertical="center"/>
    </xf>
    <xf numFmtId="0" fontId="4" fillId="35" borderId="24" xfId="0" applyFont="1" applyFill="1" applyBorder="1" applyAlignment="1">
      <alignment horizontal="center" vertical="center" wrapText="1"/>
    </xf>
    <xf numFmtId="168" fontId="2" fillId="35" borderId="25" xfId="0" applyNumberFormat="1" applyFont="1" applyFill="1" applyBorder="1" applyAlignment="1">
      <alignment horizontal="center" vertical="center"/>
    </xf>
    <xf numFmtId="3" fontId="2" fillId="35" borderId="18" xfId="0" applyNumberFormat="1" applyFont="1" applyFill="1" applyBorder="1" applyAlignment="1">
      <alignment horizontal="center" vertical="center"/>
    </xf>
    <xf numFmtId="167" fontId="4" fillId="35" borderId="26" xfId="0" applyNumberFormat="1" applyFont="1" applyFill="1" applyBorder="1" applyAlignment="1">
      <alignment vertical="center" wrapText="1"/>
    </xf>
    <xf numFmtId="169" fontId="7" fillId="35" borderId="19" xfId="0" applyNumberFormat="1" applyFont="1" applyFill="1" applyBorder="1" applyAlignment="1">
      <alignment horizontal="center" vertical="center"/>
    </xf>
    <xf numFmtId="0" fontId="7" fillId="36" borderId="18" xfId="0" applyFont="1" applyFill="1" applyBorder="1" applyAlignment="1">
      <alignment horizontal="center" vertical="center"/>
    </xf>
    <xf numFmtId="0" fontId="3" fillId="36" borderId="1" xfId="0" applyFont="1" applyFill="1" applyBorder="1" applyAlignment="1">
      <alignment horizontal="center" vertical="center" wrapText="1"/>
    </xf>
    <xf numFmtId="0" fontId="1" fillId="36" borderId="12" xfId="0" applyFont="1" applyFill="1" applyBorder="1" applyAlignment="1">
      <alignment horizontal="center" vertical="center" wrapText="1"/>
    </xf>
    <xf numFmtId="0" fontId="6" fillId="36" borderId="13" xfId="0" applyFont="1" applyFill="1" applyBorder="1" applyAlignment="1">
      <alignment horizontal="center" vertical="center" wrapText="1"/>
    </xf>
    <xf numFmtId="3" fontId="18" fillId="36" borderId="4" xfId="0" applyNumberFormat="1" applyFont="1" applyFill="1" applyBorder="1" applyAlignment="1">
      <alignment vertical="center" wrapText="1"/>
    </xf>
    <xf numFmtId="9" fontId="6" fillId="36" borderId="2" xfId="0" applyNumberFormat="1" applyFont="1" applyFill="1" applyBorder="1" applyAlignment="1">
      <alignment horizontal="center" vertical="center"/>
    </xf>
    <xf numFmtId="3" fontId="4" fillId="36" borderId="3" xfId="0" applyNumberFormat="1" applyFont="1" applyFill="1" applyBorder="1" applyAlignment="1">
      <alignment horizontal="center" vertical="center" wrapText="1"/>
    </xf>
    <xf numFmtId="168" fontId="2" fillId="36" borderId="16" xfId="0" applyNumberFormat="1" applyFont="1" applyFill="1" applyBorder="1" applyAlignment="1">
      <alignment horizontal="center" vertical="center"/>
    </xf>
    <xf numFmtId="3" fontId="2" fillId="36" borderId="18" xfId="0" applyNumberFormat="1" applyFont="1" applyFill="1" applyBorder="1" applyAlignment="1">
      <alignment horizontal="center" vertical="center"/>
    </xf>
    <xf numFmtId="167" fontId="4" fillId="36" borderId="14" xfId="0" applyNumberFormat="1" applyFont="1" applyFill="1" applyBorder="1" applyAlignment="1">
      <alignment vertical="center" wrapText="1"/>
    </xf>
    <xf numFmtId="169" fontId="7" fillId="36" borderId="4" xfId="0" applyNumberFormat="1" applyFont="1" applyFill="1" applyBorder="1" applyAlignment="1">
      <alignment horizontal="center" vertical="center"/>
    </xf>
    <xf numFmtId="0" fontId="7" fillId="37" borderId="18" xfId="0" applyFont="1" applyFill="1" applyBorder="1" applyAlignment="1">
      <alignment horizontal="center" vertical="center"/>
    </xf>
    <xf numFmtId="0" fontId="3" fillId="37" borderId="1" xfId="0" applyFont="1" applyFill="1" applyBorder="1" applyAlignment="1">
      <alignment horizontal="center" vertical="center" wrapText="1"/>
    </xf>
    <xf numFmtId="0" fontId="1" fillId="37" borderId="12" xfId="0" applyFont="1" applyFill="1" applyBorder="1" applyAlignment="1">
      <alignment horizontal="center" vertical="center" wrapText="1"/>
    </xf>
    <xf numFmtId="0" fontId="6" fillId="37" borderId="13" xfId="0" applyFont="1" applyFill="1" applyBorder="1" applyAlignment="1">
      <alignment horizontal="center" vertical="center" wrapText="1"/>
    </xf>
    <xf numFmtId="3" fontId="18" fillId="37" borderId="4" xfId="0" applyNumberFormat="1" applyFont="1" applyFill="1" applyBorder="1" applyAlignment="1">
      <alignment vertical="center" wrapText="1"/>
    </xf>
    <xf numFmtId="9" fontId="6" fillId="37" borderId="2" xfId="0" applyNumberFormat="1" applyFont="1" applyFill="1" applyBorder="1" applyAlignment="1">
      <alignment horizontal="center" vertical="center"/>
    </xf>
    <xf numFmtId="3" fontId="4" fillId="37" borderId="3" xfId="0" applyNumberFormat="1" applyFont="1" applyFill="1" applyBorder="1" applyAlignment="1">
      <alignment horizontal="center" vertical="center" wrapText="1"/>
    </xf>
    <xf numFmtId="168" fontId="2" fillId="37" borderId="16" xfId="0" applyNumberFormat="1" applyFont="1" applyFill="1" applyBorder="1" applyAlignment="1">
      <alignment horizontal="center" vertical="center"/>
    </xf>
    <xf numFmtId="3" fontId="2" fillId="37" borderId="18" xfId="0" applyNumberFormat="1" applyFont="1" applyFill="1" applyBorder="1" applyAlignment="1">
      <alignment horizontal="center" vertical="center"/>
    </xf>
    <xf numFmtId="167" fontId="4" fillId="37" borderId="14" xfId="0" applyNumberFormat="1" applyFont="1" applyFill="1" applyBorder="1" applyAlignment="1">
      <alignment vertical="center" wrapText="1"/>
    </xf>
    <xf numFmtId="169" fontId="7" fillId="37" borderId="4" xfId="0" applyNumberFormat="1" applyFont="1" applyFill="1" applyBorder="1" applyAlignment="1">
      <alignment horizontal="center" vertical="center"/>
    </xf>
    <xf numFmtId="0" fontId="7" fillId="38" borderId="35" xfId="0" applyFont="1" applyFill="1" applyBorder="1" applyAlignment="1">
      <alignment horizontal="center" vertical="center"/>
    </xf>
    <xf numFmtId="0" fontId="3" fillId="38" borderId="1" xfId="0" applyFont="1" applyFill="1" applyBorder="1" applyAlignment="1">
      <alignment horizontal="center" vertical="center" wrapText="1"/>
    </xf>
    <xf numFmtId="0" fontId="1" fillId="38" borderId="12" xfId="0" applyFont="1" applyFill="1" applyBorder="1" applyAlignment="1">
      <alignment horizontal="center" vertical="center" wrapText="1"/>
    </xf>
    <xf numFmtId="0" fontId="6" fillId="38" borderId="13" xfId="0" applyFont="1" applyFill="1" applyBorder="1" applyAlignment="1">
      <alignment horizontal="center" vertical="center" wrapText="1"/>
    </xf>
    <xf numFmtId="3" fontId="18" fillId="38" borderId="4" xfId="0" applyNumberFormat="1" applyFont="1" applyFill="1" applyBorder="1" applyAlignment="1">
      <alignment vertical="center" wrapText="1"/>
    </xf>
    <xf numFmtId="9" fontId="6" fillId="38" borderId="2" xfId="0" applyNumberFormat="1" applyFont="1" applyFill="1" applyBorder="1" applyAlignment="1">
      <alignment horizontal="center" vertical="center"/>
    </xf>
    <xf numFmtId="3" fontId="4" fillId="38" borderId="3" xfId="0" applyNumberFormat="1" applyFont="1" applyFill="1" applyBorder="1" applyAlignment="1">
      <alignment horizontal="center" vertical="center" wrapText="1"/>
    </xf>
    <xf numFmtId="168" fontId="2" fillId="38" borderId="16" xfId="0" applyNumberFormat="1" applyFont="1" applyFill="1" applyBorder="1" applyAlignment="1">
      <alignment horizontal="center" vertical="center"/>
    </xf>
    <xf numFmtId="3" fontId="2" fillId="38" borderId="18" xfId="0" applyNumberFormat="1" applyFont="1" applyFill="1" applyBorder="1" applyAlignment="1">
      <alignment horizontal="center" vertical="center"/>
    </xf>
    <xf numFmtId="167" fontId="4" fillId="38" borderId="14" xfId="0" applyNumberFormat="1" applyFont="1" applyFill="1" applyBorder="1" applyAlignment="1">
      <alignment vertical="center" wrapText="1"/>
    </xf>
    <xf numFmtId="169" fontId="7" fillId="38" borderId="4" xfId="0" applyNumberFormat="1" applyFont="1" applyFill="1" applyBorder="1" applyAlignment="1">
      <alignment horizontal="center" vertical="center"/>
    </xf>
    <xf numFmtId="0" fontId="16" fillId="29" borderId="4" xfId="0" applyFont="1" applyFill="1" applyBorder="1" applyAlignment="1">
      <alignment horizontal="center" vertical="center"/>
    </xf>
    <xf numFmtId="0" fontId="16" fillId="27" borderId="4" xfId="0" applyFont="1" applyFill="1" applyBorder="1" applyAlignment="1">
      <alignment horizontal="center" vertical="center"/>
    </xf>
    <xf numFmtId="0" fontId="16" fillId="33" borderId="4" xfId="0" applyFont="1" applyFill="1" applyBorder="1" applyAlignment="1">
      <alignment horizontal="center" vertical="center"/>
    </xf>
    <xf numFmtId="165" fontId="20" fillId="2" borderId="1" xfId="0" applyNumberFormat="1" applyFont="1" applyFill="1" applyBorder="1" applyAlignment="1">
      <alignment horizontal="right" vertical="center" wrapText="1"/>
    </xf>
    <xf numFmtId="165" fontId="24" fillId="2" borderId="1" xfId="0" applyNumberFormat="1" applyFont="1" applyFill="1" applyBorder="1" applyAlignment="1">
      <alignment horizontal="right" vertical="center" wrapText="1"/>
    </xf>
    <xf numFmtId="0" fontId="16" fillId="20" borderId="4" xfId="0" applyFont="1" applyFill="1" applyBorder="1" applyAlignment="1">
      <alignment horizontal="center" vertical="center"/>
    </xf>
    <xf numFmtId="0" fontId="16" fillId="17" borderId="4" xfId="0" applyFont="1" applyFill="1" applyBorder="1" applyAlignment="1">
      <alignment horizontal="center" vertical="center"/>
    </xf>
    <xf numFmtId="0" fontId="16" fillId="26" borderId="4" xfId="0" applyFont="1" applyFill="1" applyBorder="1" applyAlignment="1">
      <alignment horizontal="center" vertical="center"/>
    </xf>
    <xf numFmtId="0" fontId="16" fillId="35" borderId="19" xfId="0" applyFont="1" applyFill="1" applyBorder="1" applyAlignment="1">
      <alignment horizontal="center" vertical="center"/>
    </xf>
    <xf numFmtId="0" fontId="16" fillId="21" borderId="4" xfId="0" applyFont="1" applyFill="1" applyBorder="1" applyAlignment="1">
      <alignment horizontal="center" vertical="center"/>
    </xf>
    <xf numFmtId="0" fontId="16" fillId="23" borderId="4" xfId="0" applyFont="1" applyFill="1" applyBorder="1" applyAlignment="1">
      <alignment horizontal="center" vertical="center"/>
    </xf>
    <xf numFmtId="0" fontId="16" fillId="22" borderId="4" xfId="0" applyFont="1" applyFill="1" applyBorder="1" applyAlignment="1">
      <alignment horizontal="center" vertical="center"/>
    </xf>
    <xf numFmtId="0" fontId="16" fillId="19" borderId="4" xfId="0" applyFont="1" applyFill="1" applyBorder="1" applyAlignment="1">
      <alignment horizontal="center" vertical="center"/>
    </xf>
    <xf numFmtId="0" fontId="16" fillId="12" borderId="4" xfId="0" applyFont="1" applyFill="1" applyBorder="1" applyAlignment="1">
      <alignment horizontal="center" vertical="center"/>
    </xf>
    <xf numFmtId="0" fontId="16" fillId="16" borderId="30" xfId="0" applyFont="1" applyFill="1" applyBorder="1" applyAlignment="1">
      <alignment horizontal="center" vertical="center"/>
    </xf>
    <xf numFmtId="0" fontId="16" fillId="11" borderId="4" xfId="0" applyFont="1" applyFill="1" applyBorder="1" applyAlignment="1">
      <alignment horizontal="center" vertical="center"/>
    </xf>
    <xf numFmtId="0" fontId="16" fillId="14" borderId="4" xfId="0" applyFont="1" applyFill="1" applyBorder="1" applyAlignment="1">
      <alignment horizontal="center" vertical="center"/>
    </xf>
    <xf numFmtId="0" fontId="16" fillId="34" borderId="4" xfId="0" applyFont="1" applyFill="1" applyBorder="1" applyAlignment="1">
      <alignment horizontal="center" vertical="center"/>
    </xf>
    <xf numFmtId="0" fontId="16" fillId="24" borderId="4" xfId="0" applyFont="1" applyFill="1" applyBorder="1" applyAlignment="1">
      <alignment horizontal="center" vertical="center"/>
    </xf>
    <xf numFmtId="0" fontId="16" fillId="18" borderId="4" xfId="0" applyFont="1" applyFill="1" applyBorder="1" applyAlignment="1">
      <alignment horizontal="center" vertical="center"/>
    </xf>
    <xf numFmtId="0" fontId="16" fillId="25" borderId="4" xfId="0" applyFont="1" applyFill="1" applyBorder="1" applyAlignment="1">
      <alignment horizontal="center" vertical="center"/>
    </xf>
    <xf numFmtId="0" fontId="16" fillId="38" borderId="4" xfId="0" applyFont="1" applyFill="1" applyBorder="1" applyAlignment="1">
      <alignment horizontal="center" vertical="center"/>
    </xf>
    <xf numFmtId="0" fontId="16" fillId="28" borderId="4" xfId="0" applyFont="1" applyFill="1" applyBorder="1" applyAlignment="1">
      <alignment horizontal="center" vertical="center"/>
    </xf>
    <xf numFmtId="0" fontId="16" fillId="37" borderId="4" xfId="0" applyFont="1" applyFill="1" applyBorder="1" applyAlignment="1">
      <alignment horizontal="center" vertical="center"/>
    </xf>
    <xf numFmtId="0" fontId="16" fillId="36" borderId="4" xfId="0" applyFont="1" applyFill="1" applyBorder="1" applyAlignment="1">
      <alignment horizontal="center" vertical="center"/>
    </xf>
    <xf numFmtId="0" fontId="16" fillId="30" borderId="4" xfId="0" applyFont="1" applyFill="1" applyBorder="1" applyAlignment="1">
      <alignment horizontal="center" vertical="center"/>
    </xf>
    <xf numFmtId="0" fontId="16" fillId="32" borderId="4" xfId="0" applyFont="1" applyFill="1" applyBorder="1" applyAlignment="1">
      <alignment horizontal="center" vertical="center"/>
    </xf>
    <xf numFmtId="0" fontId="16" fillId="15" borderId="4" xfId="0" applyFont="1" applyFill="1" applyBorder="1" applyAlignment="1">
      <alignment horizontal="center" vertical="center"/>
    </xf>
    <xf numFmtId="0" fontId="35" fillId="39" borderId="0" xfId="0" applyFont="1" applyFill="1" applyBorder="1" applyAlignment="1">
      <alignment horizontal="center" vertical="center"/>
    </xf>
    <xf numFmtId="0" fontId="31" fillId="39" borderId="0" xfId="0" applyFont="1" applyFill="1" applyBorder="1" applyAlignment="1">
      <alignment horizontal="center" vertical="center"/>
    </xf>
    <xf numFmtId="0" fontId="15" fillId="39" borderId="0" xfId="0" applyFont="1" applyFill="1" applyBorder="1" applyAlignment="1">
      <alignment horizontal="center" vertical="center" wrapText="1"/>
    </xf>
    <xf numFmtId="0" fontId="17" fillId="39" borderId="36" xfId="0" applyFont="1" applyFill="1" applyBorder="1" applyAlignment="1">
      <alignment horizontal="center" vertical="center" wrapText="1"/>
    </xf>
    <xf numFmtId="0" fontId="33" fillId="39" borderId="0" xfId="0" applyFont="1" applyFill="1" applyBorder="1" applyAlignment="1">
      <alignment horizontal="center" vertical="center" wrapText="1"/>
    </xf>
    <xf numFmtId="0" fontId="28" fillId="39" borderId="0" xfId="0" applyFont="1" applyFill="1" applyBorder="1" applyAlignment="1">
      <alignment horizontal="center" vertical="center" wrapText="1"/>
    </xf>
    <xf numFmtId="9" fontId="27" fillId="39" borderId="0" xfId="0" applyNumberFormat="1" applyFont="1" applyFill="1" applyBorder="1" applyAlignment="1">
      <alignment horizontal="center" vertical="center"/>
    </xf>
    <xf numFmtId="0" fontId="10" fillId="39" borderId="0" xfId="0" applyFont="1" applyFill="1" applyBorder="1" applyAlignment="1">
      <alignment horizontal="left"/>
    </xf>
    <xf numFmtId="0" fontId="4" fillId="39" borderId="0" xfId="0" applyFont="1" applyFill="1" applyBorder="1" applyAlignment="1">
      <alignment horizontal="left" vertical="center" wrapText="1"/>
    </xf>
    <xf numFmtId="0" fontId="4" fillId="39" borderId="0" xfId="0" applyFont="1" applyFill="1" applyBorder="1" applyAlignment="1">
      <alignment horizontal="left" vertical="center"/>
    </xf>
    <xf numFmtId="0" fontId="17" fillId="39" borderId="0" xfId="0" applyFont="1" applyFill="1" applyBorder="1" applyAlignment="1">
      <alignment horizontal="left" vertical="center" wrapText="1"/>
    </xf>
    <xf numFmtId="0" fontId="16" fillId="39" borderId="81" xfId="0" applyFont="1" applyFill="1" applyBorder="1" applyAlignment="1">
      <alignment horizontal="center" vertical="center"/>
    </xf>
    <xf numFmtId="0" fontId="9" fillId="39" borderId="0" xfId="0" applyFont="1" applyFill="1" applyBorder="1"/>
    <xf numFmtId="165" fontId="16" fillId="19" borderId="2" xfId="0" applyNumberFormat="1" applyFont="1" applyFill="1" applyBorder="1" applyAlignment="1">
      <alignment horizontal="right" vertical="center" wrapText="1"/>
    </xf>
    <xf numFmtId="165" fontId="16" fillId="21" borderId="2" xfId="0" applyNumberFormat="1" applyFont="1" applyFill="1" applyBorder="1" applyAlignment="1">
      <alignment horizontal="right" vertical="center" wrapText="1"/>
    </xf>
    <xf numFmtId="165" fontId="16" fillId="26" borderId="2" xfId="0" applyNumberFormat="1" applyFont="1" applyFill="1" applyBorder="1" applyAlignment="1">
      <alignment horizontal="right" vertical="center" wrapText="1"/>
    </xf>
    <xf numFmtId="165" fontId="16" fillId="30" borderId="2" xfId="0" applyNumberFormat="1" applyFont="1" applyFill="1" applyBorder="1" applyAlignment="1">
      <alignment horizontal="right" vertical="center" wrapText="1"/>
    </xf>
    <xf numFmtId="165" fontId="16" fillId="31" borderId="2" xfId="0" applyNumberFormat="1" applyFont="1" applyFill="1" applyBorder="1" applyAlignment="1">
      <alignment horizontal="right" vertical="center" wrapText="1"/>
    </xf>
    <xf numFmtId="165" fontId="16" fillId="15" borderId="2" xfId="0" applyNumberFormat="1" applyFont="1" applyFill="1" applyBorder="1" applyAlignment="1">
      <alignment horizontal="right" vertical="center" wrapText="1"/>
    </xf>
    <xf numFmtId="165" fontId="16" fillId="33" borderId="2" xfId="0" applyNumberFormat="1" applyFont="1" applyFill="1" applyBorder="1" applyAlignment="1">
      <alignment horizontal="right" vertical="center" wrapText="1"/>
    </xf>
    <xf numFmtId="165" fontId="16" fillId="32" borderId="2" xfId="0" applyNumberFormat="1" applyFont="1" applyFill="1" applyBorder="1" applyAlignment="1">
      <alignment horizontal="right" vertical="center" wrapText="1"/>
    </xf>
    <xf numFmtId="165" fontId="16" fillId="11" borderId="2" xfId="0" applyNumberFormat="1" applyFont="1" applyFill="1" applyBorder="1" applyAlignment="1">
      <alignment horizontal="right" vertical="center" wrapText="1"/>
    </xf>
    <xf numFmtId="165" fontId="16" fillId="12" borderId="2" xfId="0" applyNumberFormat="1" applyFont="1" applyFill="1" applyBorder="1" applyAlignment="1">
      <alignment horizontal="right" vertical="center" wrapText="1"/>
    </xf>
    <xf numFmtId="165" fontId="16" fillId="16" borderId="31" xfId="0" applyNumberFormat="1" applyFont="1" applyFill="1" applyBorder="1" applyAlignment="1">
      <alignment horizontal="right" vertical="center" wrapText="1"/>
    </xf>
    <xf numFmtId="165" fontId="16" fillId="24" borderId="2" xfId="0" applyNumberFormat="1" applyFont="1" applyFill="1" applyBorder="1" applyAlignment="1">
      <alignment horizontal="right" vertical="center" wrapText="1"/>
    </xf>
    <xf numFmtId="165" fontId="20" fillId="19" borderId="2" xfId="0" applyNumberFormat="1" applyFont="1" applyFill="1" applyBorder="1" applyAlignment="1">
      <alignment horizontal="right" vertical="center" wrapText="1"/>
    </xf>
    <xf numFmtId="165" fontId="20" fillId="20" borderId="31" xfId="0" applyNumberFormat="1" applyFont="1" applyFill="1" applyBorder="1" applyAlignment="1">
      <alignment horizontal="right" vertical="center" wrapText="1"/>
    </xf>
    <xf numFmtId="165" fontId="20" fillId="21" borderId="2" xfId="0" applyNumberFormat="1" applyFont="1" applyFill="1" applyBorder="1" applyAlignment="1">
      <alignment horizontal="right" vertical="center" wrapText="1"/>
    </xf>
    <xf numFmtId="165" fontId="20" fillId="22" borderId="31" xfId="0" applyNumberFormat="1" applyFont="1" applyFill="1" applyBorder="1" applyAlignment="1">
      <alignment horizontal="right" vertical="center" wrapText="1"/>
    </xf>
    <xf numFmtId="165" fontId="20" fillId="23" borderId="31" xfId="0" applyNumberFormat="1" applyFont="1" applyFill="1" applyBorder="1" applyAlignment="1">
      <alignment horizontal="right" vertical="center" wrapText="1"/>
    </xf>
    <xf numFmtId="165" fontId="20" fillId="24" borderId="2" xfId="0" applyNumberFormat="1" applyFont="1" applyFill="1" applyBorder="1" applyAlignment="1">
      <alignment horizontal="right" vertical="center" wrapText="1"/>
    </xf>
    <xf numFmtId="165" fontId="20" fillId="25" borderId="31" xfId="0" applyNumberFormat="1" applyFont="1" applyFill="1" applyBorder="1" applyAlignment="1">
      <alignment horizontal="right" vertical="center" wrapText="1"/>
    </xf>
    <xf numFmtId="165" fontId="20" fillId="26" borderId="2" xfId="0" applyNumberFormat="1" applyFont="1" applyFill="1" applyBorder="1" applyAlignment="1">
      <alignment horizontal="right" vertical="center" wrapText="1"/>
    </xf>
    <xf numFmtId="165" fontId="20" fillId="27" borderId="31" xfId="0" applyNumberFormat="1" applyFont="1" applyFill="1" applyBorder="1" applyAlignment="1">
      <alignment horizontal="right" vertical="center" wrapText="1"/>
    </xf>
    <xf numFmtId="165" fontId="20" fillId="29" borderId="31" xfId="0" applyNumberFormat="1" applyFont="1" applyFill="1" applyBorder="1" applyAlignment="1">
      <alignment horizontal="right" vertical="center" wrapText="1"/>
    </xf>
    <xf numFmtId="165" fontId="20" fillId="30" borderId="2" xfId="0" applyNumberFormat="1" applyFont="1" applyFill="1" applyBorder="1" applyAlignment="1">
      <alignment horizontal="right" vertical="center" wrapText="1"/>
    </xf>
    <xf numFmtId="165" fontId="20" fillId="15" borderId="3" xfId="0" applyNumberFormat="1" applyFont="1" applyFill="1" applyBorder="1" applyAlignment="1">
      <alignment horizontal="right" vertical="center" wrapText="1"/>
    </xf>
    <xf numFmtId="165" fontId="20" fillId="33" borderId="2" xfId="0" applyNumberFormat="1" applyFont="1" applyFill="1" applyBorder="1" applyAlignment="1">
      <alignment horizontal="right" vertical="center" wrapText="1"/>
    </xf>
    <xf numFmtId="165" fontId="20" fillId="32" borderId="3" xfId="0" applyNumberFormat="1" applyFont="1" applyFill="1" applyBorder="1" applyAlignment="1">
      <alignment horizontal="right" vertical="center" wrapText="1"/>
    </xf>
    <xf numFmtId="165" fontId="20" fillId="34" borderId="8" xfId="0" applyNumberFormat="1" applyFont="1" applyFill="1" applyBorder="1" applyAlignment="1">
      <alignment horizontal="right" vertical="center" wrapText="1"/>
    </xf>
    <xf numFmtId="165" fontId="20" fillId="14" borderId="8" xfId="0" applyNumberFormat="1" applyFont="1" applyFill="1" applyBorder="1" applyAlignment="1">
      <alignment horizontal="right" vertical="center" wrapText="1"/>
    </xf>
    <xf numFmtId="165" fontId="20" fillId="12" borderId="8" xfId="0" applyNumberFormat="1" applyFont="1" applyFill="1" applyBorder="1" applyAlignment="1">
      <alignment horizontal="right" vertical="center" wrapText="1"/>
    </xf>
    <xf numFmtId="165" fontId="20" fillId="11" borderId="2" xfId="0" applyNumberFormat="1" applyFont="1" applyFill="1" applyBorder="1" applyAlignment="1">
      <alignment horizontal="right" vertical="center" wrapText="1"/>
    </xf>
    <xf numFmtId="165" fontId="20" fillId="37" borderId="2" xfId="0" applyNumberFormat="1" applyFont="1" applyFill="1" applyBorder="1" applyAlignment="1">
      <alignment horizontal="right" vertical="center" wrapText="1"/>
    </xf>
    <xf numFmtId="165" fontId="20" fillId="36" borderId="2" xfId="0" applyNumberFormat="1" applyFont="1" applyFill="1" applyBorder="1" applyAlignment="1">
      <alignment horizontal="right" vertical="center" wrapText="1"/>
    </xf>
    <xf numFmtId="165" fontId="20" fillId="38" borderId="2" xfId="0" applyNumberFormat="1" applyFont="1" applyFill="1" applyBorder="1" applyAlignment="1">
      <alignment horizontal="right" vertical="center" wrapText="1"/>
    </xf>
    <xf numFmtId="165" fontId="20" fillId="16" borderId="2" xfId="0" applyNumberFormat="1" applyFont="1" applyFill="1" applyBorder="1" applyAlignment="1">
      <alignment horizontal="right" vertical="center" wrapText="1"/>
    </xf>
    <xf numFmtId="165" fontId="20" fillId="35" borderId="23" xfId="0" applyNumberFormat="1" applyFont="1" applyFill="1" applyBorder="1" applyAlignment="1">
      <alignment horizontal="right" vertical="center" wrapText="1"/>
    </xf>
    <xf numFmtId="165" fontId="16" fillId="23" borderId="2" xfId="0" applyNumberFormat="1" applyFont="1" applyFill="1" applyBorder="1" applyAlignment="1">
      <alignment horizontal="right" vertical="center" wrapText="1"/>
    </xf>
    <xf numFmtId="165" fontId="16" fillId="28" borderId="2" xfId="0" applyNumberFormat="1" applyFont="1" applyFill="1" applyBorder="1" applyAlignment="1">
      <alignment horizontal="right" vertical="center" wrapText="1"/>
    </xf>
    <xf numFmtId="165" fontId="16" fillId="29" borderId="2" xfId="0" applyNumberFormat="1" applyFont="1" applyFill="1" applyBorder="1" applyAlignment="1">
      <alignment horizontal="right" vertical="center" wrapText="1"/>
    </xf>
    <xf numFmtId="165" fontId="16" fillId="22" borderId="2" xfId="0" applyNumberFormat="1" applyFont="1" applyFill="1" applyBorder="1" applyAlignment="1">
      <alignment horizontal="right" vertical="center" wrapText="1"/>
    </xf>
    <xf numFmtId="165" fontId="16" fillId="20" borderId="2" xfId="0" applyNumberFormat="1" applyFont="1" applyFill="1" applyBorder="1" applyAlignment="1">
      <alignment horizontal="right" vertical="center" wrapText="1"/>
    </xf>
    <xf numFmtId="165" fontId="16" fillId="25" borderId="2" xfId="0" applyNumberFormat="1" applyFont="1" applyFill="1" applyBorder="1" applyAlignment="1">
      <alignment horizontal="right" vertical="center" wrapText="1"/>
    </xf>
    <xf numFmtId="165" fontId="16" fillId="27" borderId="2" xfId="0" applyNumberFormat="1" applyFont="1" applyFill="1" applyBorder="1" applyAlignment="1">
      <alignment horizontal="right" vertical="center" wrapText="1"/>
    </xf>
    <xf numFmtId="165" fontId="16" fillId="34" borderId="2" xfId="0" applyNumberFormat="1" applyFont="1" applyFill="1" applyBorder="1" applyAlignment="1">
      <alignment horizontal="right" vertical="center" wrapText="1"/>
    </xf>
    <xf numFmtId="165" fontId="16" fillId="14" borderId="2" xfId="0" applyNumberFormat="1" applyFont="1" applyFill="1" applyBorder="1" applyAlignment="1">
      <alignment horizontal="right" vertical="center" wrapText="1"/>
    </xf>
    <xf numFmtId="165" fontId="16" fillId="37" borderId="2" xfId="0" applyNumberFormat="1" applyFont="1" applyFill="1" applyBorder="1" applyAlignment="1">
      <alignment horizontal="right" vertical="center" wrapText="1"/>
    </xf>
    <xf numFmtId="165" fontId="16" fillId="36" borderId="2" xfId="0" applyNumberFormat="1" applyFont="1" applyFill="1" applyBorder="1" applyAlignment="1">
      <alignment horizontal="right" vertical="center" wrapText="1"/>
    </xf>
    <xf numFmtId="165" fontId="16" fillId="38" borderId="2" xfId="0" applyNumberFormat="1" applyFont="1" applyFill="1" applyBorder="1" applyAlignment="1">
      <alignment horizontal="right" vertical="center" wrapText="1"/>
    </xf>
    <xf numFmtId="165" fontId="16" fillId="35" borderId="23" xfId="0" applyNumberFormat="1" applyFont="1" applyFill="1" applyBorder="1" applyAlignment="1">
      <alignment horizontal="right" vertical="center" wrapText="1"/>
    </xf>
    <xf numFmtId="0" fontId="25" fillId="42" borderId="2" xfId="0" applyFont="1" applyFill="1" applyBorder="1" applyAlignment="1">
      <alignment horizontal="center" vertical="center"/>
    </xf>
    <xf numFmtId="0" fontId="35" fillId="42" borderId="1" xfId="0" applyFont="1" applyFill="1" applyBorder="1" applyAlignment="1">
      <alignment horizontal="center" vertical="center"/>
    </xf>
    <xf numFmtId="0" fontId="35" fillId="42" borderId="4" xfId="0" applyFont="1" applyFill="1" applyBorder="1" applyAlignment="1">
      <alignment horizontal="center" vertical="center"/>
    </xf>
    <xf numFmtId="0" fontId="15" fillId="0" borderId="38" xfId="0" applyFont="1" applyFill="1" applyBorder="1" applyAlignment="1">
      <alignment horizontal="center" vertical="center" wrapText="1"/>
    </xf>
    <xf numFmtId="0" fontId="15" fillId="0" borderId="39" xfId="0" applyFont="1" applyFill="1" applyBorder="1" applyAlignment="1">
      <alignment horizontal="center" vertical="center" wrapText="1"/>
    </xf>
    <xf numFmtId="0" fontId="4" fillId="0" borderId="40" xfId="0" applyFont="1" applyFill="1" applyBorder="1" applyAlignment="1">
      <alignment horizontal="left" vertical="center" wrapText="1"/>
    </xf>
    <xf numFmtId="0" fontId="4" fillId="0" borderId="41" xfId="0" applyFont="1" applyFill="1" applyBorder="1" applyAlignment="1">
      <alignment horizontal="left" vertical="center"/>
    </xf>
    <xf numFmtId="0" fontId="4" fillId="0" borderId="42" xfId="0" applyFont="1" applyFill="1" applyBorder="1" applyAlignment="1">
      <alignment horizontal="left" vertical="center"/>
    </xf>
    <xf numFmtId="0" fontId="4" fillId="0" borderId="43" xfId="0" applyFont="1" applyFill="1" applyBorder="1" applyAlignment="1">
      <alignment horizontal="left" vertical="center" wrapText="1"/>
    </xf>
    <xf numFmtId="0" fontId="4" fillId="0" borderId="44" xfId="0" applyFont="1" applyFill="1" applyBorder="1" applyAlignment="1">
      <alignment horizontal="left" vertical="center"/>
    </xf>
    <xf numFmtId="0" fontId="4" fillId="0" borderId="45" xfId="0" applyFont="1" applyFill="1" applyBorder="1" applyAlignment="1">
      <alignment horizontal="left" vertical="center"/>
    </xf>
    <xf numFmtId="167" fontId="16" fillId="9" borderId="46" xfId="0" applyNumberFormat="1" applyFont="1" applyFill="1" applyBorder="1" applyAlignment="1">
      <alignment horizontal="right" vertical="center"/>
    </xf>
    <xf numFmtId="167" fontId="16" fillId="9" borderId="47" xfId="0" applyNumberFormat="1" applyFont="1" applyFill="1" applyBorder="1" applyAlignment="1">
      <alignment horizontal="right" vertical="center"/>
    </xf>
    <xf numFmtId="166" fontId="16" fillId="10" borderId="48" xfId="0" applyNumberFormat="1" applyFont="1" applyFill="1" applyBorder="1" applyAlignment="1">
      <alignment horizontal="right" vertical="center" wrapText="1"/>
    </xf>
    <xf numFmtId="166" fontId="16" fillId="10" borderId="49" xfId="0" applyNumberFormat="1" applyFont="1" applyFill="1" applyBorder="1" applyAlignment="1">
      <alignment horizontal="right" vertical="center" wrapText="1"/>
    </xf>
    <xf numFmtId="0" fontId="30" fillId="10" borderId="49" xfId="0" applyFont="1" applyFill="1" applyBorder="1" applyAlignment="1">
      <alignment horizontal="left" vertical="center" wrapText="1"/>
    </xf>
    <xf numFmtId="0" fontId="30" fillId="10" borderId="50" xfId="0" applyFont="1" applyFill="1" applyBorder="1" applyAlignment="1">
      <alignment horizontal="left" vertical="center" wrapText="1"/>
    </xf>
    <xf numFmtId="167" fontId="16" fillId="10" borderId="48" xfId="0" applyNumberFormat="1" applyFont="1" applyFill="1" applyBorder="1" applyAlignment="1">
      <alignment horizontal="right" vertical="center"/>
    </xf>
    <xf numFmtId="167" fontId="16" fillId="10" borderId="49" xfId="0" applyNumberFormat="1" applyFont="1" applyFill="1" applyBorder="1" applyAlignment="1">
      <alignment horizontal="right" vertical="center"/>
    </xf>
    <xf numFmtId="0" fontId="10" fillId="0" borderId="51" xfId="0" applyFont="1" applyFill="1" applyBorder="1" applyAlignment="1">
      <alignment horizontal="left"/>
    </xf>
    <xf numFmtId="0" fontId="10" fillId="0" borderId="52" xfId="0" applyFont="1" applyFill="1" applyBorder="1" applyAlignment="1">
      <alignment horizontal="left"/>
    </xf>
    <xf numFmtId="0" fontId="10" fillId="0" borderId="53" xfId="0" applyFont="1" applyFill="1" applyBorder="1" applyAlignment="1">
      <alignment horizontal="left"/>
    </xf>
    <xf numFmtId="0" fontId="30" fillId="9" borderId="47" xfId="0" applyFont="1" applyFill="1" applyBorder="1" applyAlignment="1">
      <alignment horizontal="left" vertical="center" wrapText="1"/>
    </xf>
    <xf numFmtId="0" fontId="30" fillId="9" borderId="54" xfId="0" applyFont="1" applyFill="1" applyBorder="1" applyAlignment="1">
      <alignment horizontal="left" vertical="center" wrapText="1"/>
    </xf>
    <xf numFmtId="0" fontId="12" fillId="9" borderId="55" xfId="0" applyFont="1" applyFill="1" applyBorder="1" applyAlignment="1">
      <alignment horizontal="center" vertical="center" wrapText="1"/>
    </xf>
    <xf numFmtId="0" fontId="12" fillId="9" borderId="56" xfId="0" applyFont="1" applyFill="1" applyBorder="1" applyAlignment="1">
      <alignment horizontal="center" vertical="center" wrapText="1"/>
    </xf>
    <xf numFmtId="0" fontId="12" fillId="9" borderId="57" xfId="0" applyFont="1" applyFill="1" applyBorder="1" applyAlignment="1">
      <alignment horizontal="center" vertical="center" wrapText="1"/>
    </xf>
    <xf numFmtId="166" fontId="16" fillId="9" borderId="46" xfId="0" applyNumberFormat="1" applyFont="1" applyFill="1" applyBorder="1" applyAlignment="1">
      <alignment horizontal="right" vertical="center" wrapText="1"/>
    </xf>
    <xf numFmtId="166" fontId="16" fillId="9" borderId="47" xfId="0" applyNumberFormat="1" applyFont="1" applyFill="1" applyBorder="1" applyAlignment="1">
      <alignment horizontal="right" vertical="center" wrapText="1"/>
    </xf>
    <xf numFmtId="9" fontId="27" fillId="10" borderId="48" xfId="0" applyNumberFormat="1" applyFont="1" applyFill="1" applyBorder="1" applyAlignment="1">
      <alignment horizontal="center" vertical="center"/>
    </xf>
    <xf numFmtId="9" fontId="27" fillId="10" borderId="59" xfId="0" applyNumberFormat="1" applyFont="1" applyFill="1" applyBorder="1" applyAlignment="1">
      <alignment horizontal="center" vertical="center"/>
    </xf>
    <xf numFmtId="0" fontId="4" fillId="0" borderId="44" xfId="0" applyFont="1" applyFill="1" applyBorder="1" applyAlignment="1">
      <alignment horizontal="left" vertical="center" wrapText="1"/>
    </xf>
    <xf numFmtId="0" fontId="4" fillId="0" borderId="45" xfId="0" applyFont="1" applyFill="1" applyBorder="1" applyAlignment="1">
      <alignment horizontal="left" vertical="center" wrapText="1"/>
    </xf>
    <xf numFmtId="0" fontId="12" fillId="10" borderId="48" xfId="0" applyFont="1" applyFill="1" applyBorder="1" applyAlignment="1">
      <alignment horizontal="center" vertical="center" wrapText="1"/>
    </xf>
    <xf numFmtId="0" fontId="12" fillId="10" borderId="49" xfId="0" applyFont="1" applyFill="1" applyBorder="1" applyAlignment="1">
      <alignment horizontal="center" vertical="center" wrapText="1"/>
    </xf>
    <xf numFmtId="0" fontId="12" fillId="10" borderId="50" xfId="0" applyFont="1" applyFill="1" applyBorder="1" applyAlignment="1">
      <alignment horizontal="center" vertical="center" wrapText="1"/>
    </xf>
    <xf numFmtId="0" fontId="28" fillId="13" borderId="60" xfId="0" applyFont="1" applyFill="1" applyBorder="1" applyAlignment="1">
      <alignment horizontal="center" vertical="center" wrapText="1"/>
    </xf>
    <xf numFmtId="0" fontId="28" fillId="13" borderId="61" xfId="0" applyFont="1" applyFill="1" applyBorder="1" applyAlignment="1">
      <alignment horizontal="center" vertical="center" wrapText="1"/>
    </xf>
    <xf numFmtId="0" fontId="28" fillId="13" borderId="62" xfId="0" applyFont="1" applyFill="1" applyBorder="1" applyAlignment="1">
      <alignment horizontal="center" vertical="center" wrapText="1"/>
    </xf>
    <xf numFmtId="0" fontId="28" fillId="13" borderId="51" xfId="0" applyFont="1" applyFill="1" applyBorder="1" applyAlignment="1">
      <alignment horizontal="center" vertical="center" wrapText="1"/>
    </xf>
    <xf numFmtId="0" fontId="28" fillId="13" borderId="63" xfId="0" applyFont="1" applyFill="1" applyBorder="1" applyAlignment="1">
      <alignment horizontal="center" vertical="center" wrapText="1"/>
    </xf>
    <xf numFmtId="0" fontId="28" fillId="13" borderId="8" xfId="0" applyFont="1" applyFill="1" applyBorder="1" applyAlignment="1">
      <alignment horizontal="center" vertical="center" wrapText="1"/>
    </xf>
    <xf numFmtId="0" fontId="28" fillId="13" borderId="10" xfId="0" applyFont="1" applyFill="1" applyBorder="1" applyAlignment="1">
      <alignment horizontal="center" vertical="center" wrapText="1"/>
    </xf>
    <xf numFmtId="165" fontId="18" fillId="13" borderId="40" xfId="0" applyNumberFormat="1" applyFont="1" applyFill="1" applyBorder="1" applyAlignment="1">
      <alignment horizontal="center" vertical="center" wrapText="1"/>
    </xf>
    <xf numFmtId="165" fontId="18" fillId="13" borderId="41" xfId="0" applyNumberFormat="1" applyFont="1" applyFill="1" applyBorder="1" applyAlignment="1">
      <alignment horizontal="center" vertical="center" wrapText="1"/>
    </xf>
    <xf numFmtId="165" fontId="18" fillId="13" borderId="42" xfId="0" applyNumberFormat="1" applyFont="1" applyFill="1" applyBorder="1" applyAlignment="1">
      <alignment horizontal="center" vertical="center" wrapText="1"/>
    </xf>
    <xf numFmtId="9" fontId="27" fillId="9" borderId="46" xfId="0" applyNumberFormat="1" applyFont="1" applyFill="1" applyBorder="1" applyAlignment="1">
      <alignment horizontal="center" vertical="center"/>
    </xf>
    <xf numFmtId="9" fontId="27" fillId="9" borderId="58" xfId="0" applyNumberFormat="1" applyFont="1" applyFill="1" applyBorder="1" applyAlignment="1">
      <alignment horizontal="center" vertical="center"/>
    </xf>
    <xf numFmtId="0" fontId="33" fillId="41" borderId="78" xfId="0" applyFont="1" applyFill="1" applyBorder="1" applyAlignment="1">
      <alignment horizontal="center" vertical="center" wrapText="1"/>
    </xf>
    <xf numFmtId="0" fontId="33" fillId="41" borderId="79" xfId="0" applyFont="1" applyFill="1" applyBorder="1" applyAlignment="1">
      <alignment horizontal="center" vertical="center" wrapText="1"/>
    </xf>
    <xf numFmtId="0" fontId="33" fillId="41" borderId="80" xfId="0" applyFont="1" applyFill="1" applyBorder="1" applyAlignment="1">
      <alignment horizontal="center" vertical="center" wrapText="1"/>
    </xf>
    <xf numFmtId="0" fontId="31" fillId="40" borderId="71" xfId="0" applyFont="1" applyFill="1" applyBorder="1" applyAlignment="1">
      <alignment horizontal="center" vertical="center"/>
    </xf>
    <xf numFmtId="0" fontId="31" fillId="40" borderId="72" xfId="0" applyFont="1" applyFill="1" applyBorder="1" applyAlignment="1">
      <alignment horizontal="center" vertical="center"/>
    </xf>
    <xf numFmtId="0" fontId="31" fillId="40" borderId="73" xfId="0" applyFont="1" applyFill="1" applyBorder="1" applyAlignment="1">
      <alignment horizontal="center" vertical="center"/>
    </xf>
    <xf numFmtId="0" fontId="17" fillId="0" borderId="43" xfId="0" applyFont="1" applyFill="1" applyBorder="1" applyAlignment="1">
      <alignment horizontal="left" vertical="center" wrapText="1"/>
    </xf>
    <xf numFmtId="0" fontId="17" fillId="0" borderId="44" xfId="0" applyFont="1" applyFill="1" applyBorder="1" applyAlignment="1">
      <alignment horizontal="left" vertical="center" wrapText="1"/>
    </xf>
    <xf numFmtId="0" fontId="17" fillId="0" borderId="45" xfId="0" applyFont="1" applyFill="1" applyBorder="1" applyAlignment="1">
      <alignment horizontal="left" vertical="center" wrapText="1"/>
    </xf>
    <xf numFmtId="0" fontId="12" fillId="13" borderId="60" xfId="0" applyFont="1" applyFill="1" applyBorder="1" applyAlignment="1">
      <alignment horizontal="center" vertical="center" wrapText="1"/>
    </xf>
    <xf numFmtId="0" fontId="12" fillId="13" borderId="61" xfId="0" applyFont="1" applyFill="1" applyBorder="1" applyAlignment="1">
      <alignment horizontal="center" vertical="center" wrapText="1"/>
    </xf>
    <xf numFmtId="0" fontId="12" fillId="13" borderId="62" xfId="0" applyFont="1" applyFill="1" applyBorder="1" applyAlignment="1">
      <alignment horizontal="center" vertical="center" wrapText="1"/>
    </xf>
    <xf numFmtId="0" fontId="12" fillId="13" borderId="40" xfId="0" applyFont="1" applyFill="1" applyBorder="1" applyAlignment="1">
      <alignment horizontal="center" vertical="center" wrapText="1"/>
    </xf>
    <xf numFmtId="0" fontId="12" fillId="13" borderId="41" xfId="0" applyFont="1" applyFill="1" applyBorder="1" applyAlignment="1">
      <alignment horizontal="center" vertical="center" wrapText="1"/>
    </xf>
    <xf numFmtId="0" fontId="12" fillId="13" borderId="42" xfId="0" applyFont="1" applyFill="1" applyBorder="1" applyAlignment="1">
      <alignment horizontal="center" vertical="center" wrapText="1"/>
    </xf>
    <xf numFmtId="0" fontId="15" fillId="0" borderId="51" xfId="0" applyFont="1" applyFill="1" applyBorder="1" applyAlignment="1">
      <alignment horizontal="center" vertical="center" wrapText="1"/>
    </xf>
    <xf numFmtId="0" fontId="15" fillId="0" borderId="74" xfId="0" applyFont="1" applyFill="1" applyBorder="1" applyAlignment="1">
      <alignment horizontal="center" vertical="center" wrapText="1"/>
    </xf>
    <xf numFmtId="0" fontId="15" fillId="0" borderId="71" xfId="0" applyFont="1" applyFill="1" applyBorder="1" applyAlignment="1">
      <alignment horizontal="center" vertical="center" wrapText="1"/>
    </xf>
    <xf numFmtId="0" fontId="15" fillId="0" borderId="75" xfId="0" applyFont="1" applyFill="1" applyBorder="1" applyAlignment="1">
      <alignment horizontal="center" vertical="center" wrapText="1"/>
    </xf>
    <xf numFmtId="0" fontId="15" fillId="0" borderId="76" xfId="0" applyFont="1" applyFill="1" applyBorder="1" applyAlignment="1">
      <alignment horizontal="center" vertical="center" wrapText="1"/>
    </xf>
    <xf numFmtId="0" fontId="15" fillId="0" borderId="77" xfId="0" applyFont="1" applyFill="1" applyBorder="1" applyAlignment="1">
      <alignment horizontal="center" vertical="center" wrapText="1"/>
    </xf>
    <xf numFmtId="0" fontId="24" fillId="0" borderId="64" xfId="0" applyFont="1" applyFill="1" applyBorder="1" applyAlignment="1">
      <alignment horizontal="center" vertical="center" wrapText="1"/>
    </xf>
    <xf numFmtId="0" fontId="18" fillId="0" borderId="65" xfId="0" applyFont="1" applyFill="1" applyBorder="1" applyAlignment="1">
      <alignment horizontal="center" vertical="center" wrapText="1"/>
    </xf>
    <xf numFmtId="0" fontId="18" fillId="0" borderId="22" xfId="0" applyFont="1" applyFill="1" applyBorder="1" applyAlignment="1">
      <alignment horizontal="center" vertical="center" wrapText="1"/>
    </xf>
    <xf numFmtId="0" fontId="18" fillId="0" borderId="37" xfId="0" applyFont="1" applyFill="1" applyBorder="1" applyAlignment="1">
      <alignment horizontal="center" vertical="center" wrapText="1"/>
    </xf>
    <xf numFmtId="0" fontId="15" fillId="0" borderId="66" xfId="0" applyFont="1" applyFill="1" applyBorder="1" applyAlignment="1">
      <alignment horizontal="center" vertical="center" wrapText="1"/>
    </xf>
    <xf numFmtId="0" fontId="15" fillId="0" borderId="67" xfId="0" applyFont="1" applyFill="1" applyBorder="1" applyAlignment="1">
      <alignment horizontal="center" vertical="center" wrapText="1"/>
    </xf>
    <xf numFmtId="0" fontId="20" fillId="0" borderId="68" xfId="0" applyFont="1" applyFill="1" applyBorder="1" applyAlignment="1">
      <alignment horizontal="center" vertical="center" wrapText="1"/>
    </xf>
    <xf numFmtId="0" fontId="20" fillId="0" borderId="25" xfId="0" applyFont="1" applyFill="1" applyBorder="1" applyAlignment="1">
      <alignment horizontal="center" vertical="center" wrapText="1"/>
    </xf>
    <xf numFmtId="0" fontId="15" fillId="0" borderId="69" xfId="0" applyFont="1" applyFill="1" applyBorder="1" applyAlignment="1">
      <alignment horizontal="center" vertical="center" wrapText="1"/>
    </xf>
    <xf numFmtId="0" fontId="15" fillId="0" borderId="70" xfId="0" applyFont="1" applyFill="1" applyBorder="1" applyAlignment="1">
      <alignment horizontal="center" vertical="center" wrapText="1"/>
    </xf>
    <xf numFmtId="167" fontId="18" fillId="0" borderId="64" xfId="0" applyNumberFormat="1" applyFont="1" applyFill="1" applyBorder="1" applyAlignment="1">
      <alignment horizontal="center" vertical="center" wrapText="1"/>
    </xf>
    <xf numFmtId="167" fontId="15" fillId="0" borderId="68" xfId="0" applyNumberFormat="1" applyFont="1" applyFill="1" applyBorder="1" applyAlignment="1">
      <alignment horizontal="center" vertical="center" wrapText="1"/>
    </xf>
    <xf numFmtId="167" fontId="15" fillId="0" borderId="22" xfId="0" applyNumberFormat="1" applyFont="1" applyFill="1" applyBorder="1" applyAlignment="1">
      <alignment horizontal="center" vertical="center" wrapText="1"/>
    </xf>
    <xf numFmtId="167" fontId="15" fillId="0" borderId="25" xfId="0" applyNumberFormat="1" applyFont="1" applyFill="1" applyBorder="1" applyAlignment="1">
      <alignment horizontal="center" vertical="center" wrapText="1"/>
    </xf>
    <xf numFmtId="0" fontId="17" fillId="0" borderId="65" xfId="0" applyFont="1" applyFill="1" applyBorder="1" applyAlignment="1">
      <alignment horizontal="center" vertical="center" wrapText="1"/>
    </xf>
    <xf numFmtId="0" fontId="17" fillId="0" borderId="37" xfId="0" applyFont="1" applyFill="1" applyBorder="1" applyAlignment="1">
      <alignment horizontal="center" vertical="center" wrapText="1"/>
    </xf>
    <xf numFmtId="0" fontId="7" fillId="43" borderId="35" xfId="0" applyFont="1" applyFill="1" applyBorder="1" applyAlignment="1">
      <alignment horizontal="center" vertical="center"/>
    </xf>
    <xf numFmtId="0" fontId="3" fillId="43" borderId="5" xfId="0" applyFont="1" applyFill="1" applyBorder="1" applyAlignment="1">
      <alignment horizontal="center" vertical="center" wrapText="1"/>
    </xf>
    <xf numFmtId="0" fontId="1" fillId="43" borderId="6" xfId="0" applyFont="1" applyFill="1" applyBorder="1" applyAlignment="1">
      <alignment horizontal="center" vertical="center" wrapText="1"/>
    </xf>
    <xf numFmtId="0" fontId="6" fillId="43" borderId="7" xfId="0" applyFont="1" applyFill="1" applyBorder="1" applyAlignment="1">
      <alignment horizontal="center" vertical="center" wrapText="1"/>
    </xf>
    <xf numFmtId="165" fontId="16" fillId="43" borderId="2" xfId="0" applyNumberFormat="1" applyFont="1" applyFill="1" applyBorder="1" applyAlignment="1">
      <alignment horizontal="right" vertical="center" wrapText="1"/>
    </xf>
    <xf numFmtId="3" fontId="18" fillId="43" borderId="11" xfId="0" applyNumberFormat="1" applyFont="1" applyFill="1" applyBorder="1" applyAlignment="1">
      <alignment vertical="center" wrapText="1"/>
    </xf>
    <xf numFmtId="9" fontId="6" fillId="43" borderId="8" xfId="0" applyNumberFormat="1" applyFont="1" applyFill="1" applyBorder="1" applyAlignment="1">
      <alignment horizontal="center" vertical="center"/>
    </xf>
    <xf numFmtId="0" fontId="4" fillId="43" borderId="9" xfId="0" applyFont="1" applyFill="1" applyBorder="1" applyAlignment="1">
      <alignment horizontal="center" vertical="center" wrapText="1"/>
    </xf>
    <xf numFmtId="168" fontId="2" fillId="43" borderId="17" xfId="0" applyNumberFormat="1" applyFont="1" applyFill="1" applyBorder="1" applyAlignment="1">
      <alignment horizontal="center" vertical="center"/>
    </xf>
    <xf numFmtId="3" fontId="2" fillId="43" borderId="18" xfId="0" applyNumberFormat="1" applyFont="1" applyFill="1" applyBorder="1" applyAlignment="1">
      <alignment horizontal="center" vertical="center"/>
    </xf>
    <xf numFmtId="167" fontId="4" fillId="43" borderId="10" xfId="0" applyNumberFormat="1" applyFont="1" applyFill="1" applyBorder="1" applyAlignment="1">
      <alignment vertical="center" wrapText="1"/>
    </xf>
    <xf numFmtId="169" fontId="7" fillId="43" borderId="11" xfId="0" applyNumberFormat="1" applyFont="1" applyFill="1" applyBorder="1" applyAlignment="1">
      <alignment horizontal="center" vertical="center"/>
    </xf>
    <xf numFmtId="0" fontId="16" fillId="43" borderId="11" xfId="0" applyFont="1" applyFill="1" applyBorder="1" applyAlignment="1">
      <alignment horizontal="center" vertical="center"/>
    </xf>
    <xf numFmtId="0" fontId="7" fillId="22" borderId="18" xfId="0" applyFont="1" applyFill="1" applyBorder="1" applyAlignment="1">
      <alignment horizontal="center" vertical="center"/>
    </xf>
    <xf numFmtId="0" fontId="15" fillId="22" borderId="1" xfId="0" applyFont="1" applyFill="1" applyBorder="1" applyAlignment="1">
      <alignment horizontal="center" vertical="center" wrapText="1"/>
    </xf>
    <xf numFmtId="0" fontId="7" fillId="44" borderId="35" xfId="0" applyFont="1" applyFill="1" applyBorder="1" applyAlignment="1">
      <alignment horizontal="center" vertical="center"/>
    </xf>
    <xf numFmtId="0" fontId="15" fillId="44" borderId="1" xfId="0" applyFont="1" applyFill="1" applyBorder="1" applyAlignment="1">
      <alignment horizontal="center" vertical="center" wrapText="1"/>
    </xf>
    <xf numFmtId="0" fontId="1" fillId="44" borderId="12" xfId="0" applyFont="1" applyFill="1" applyBorder="1" applyAlignment="1">
      <alignment horizontal="center" vertical="center" wrapText="1"/>
    </xf>
    <xf numFmtId="0" fontId="6" fillId="44" borderId="13" xfId="0" applyFont="1" applyFill="1" applyBorder="1" applyAlignment="1">
      <alignment horizontal="center" vertical="center" wrapText="1"/>
    </xf>
    <xf numFmtId="165" fontId="16" fillId="44" borderId="2" xfId="0" applyNumberFormat="1" applyFont="1" applyFill="1" applyBorder="1" applyAlignment="1">
      <alignment horizontal="right" vertical="center" wrapText="1"/>
    </xf>
    <xf numFmtId="3" fontId="18" fillId="44" borderId="4" xfId="0" applyNumberFormat="1" applyFont="1" applyFill="1" applyBorder="1" applyAlignment="1">
      <alignment vertical="center" wrapText="1"/>
    </xf>
    <xf numFmtId="9" fontId="6" fillId="44" borderId="2" xfId="0" applyNumberFormat="1" applyFont="1" applyFill="1" applyBorder="1" applyAlignment="1">
      <alignment horizontal="center" vertical="center"/>
    </xf>
    <xf numFmtId="0" fontId="4" fillId="44" borderId="3" xfId="0" applyFont="1" applyFill="1" applyBorder="1" applyAlignment="1">
      <alignment horizontal="center" vertical="center" wrapText="1"/>
    </xf>
    <xf numFmtId="168" fontId="2" fillId="44" borderId="16" xfId="0" applyNumberFormat="1" applyFont="1" applyFill="1" applyBorder="1" applyAlignment="1">
      <alignment horizontal="center" vertical="center"/>
    </xf>
    <xf numFmtId="3" fontId="2" fillId="44" borderId="18" xfId="0" applyNumberFormat="1" applyFont="1" applyFill="1" applyBorder="1" applyAlignment="1">
      <alignment horizontal="center" vertical="center"/>
    </xf>
    <xf numFmtId="165" fontId="20" fillId="44" borderId="2" xfId="0" applyNumberFormat="1" applyFont="1" applyFill="1" applyBorder="1" applyAlignment="1">
      <alignment horizontal="right" vertical="center" wrapText="1"/>
    </xf>
    <xf numFmtId="167" fontId="4" fillId="44" borderId="14" xfId="0" applyNumberFormat="1" applyFont="1" applyFill="1" applyBorder="1" applyAlignment="1">
      <alignment vertical="center" wrapText="1"/>
    </xf>
    <xf numFmtId="169" fontId="7" fillId="44" borderId="4" xfId="0" applyNumberFormat="1" applyFont="1" applyFill="1" applyBorder="1" applyAlignment="1">
      <alignment horizontal="center" vertical="center"/>
    </xf>
    <xf numFmtId="0" fontId="16" fillId="44" borderId="4" xfId="0" applyFont="1" applyFill="1" applyBorder="1" applyAlignment="1">
      <alignment horizontal="center" vertical="center"/>
    </xf>
    <xf numFmtId="0" fontId="7" fillId="44" borderId="18" xfId="0" applyFont="1" applyFill="1" applyBorder="1" applyAlignment="1">
      <alignment horizontal="center" vertical="center"/>
    </xf>
    <xf numFmtId="165" fontId="20" fillId="44" borderId="31" xfId="0" applyNumberFormat="1" applyFont="1" applyFill="1" applyBorder="1" applyAlignment="1">
      <alignment horizontal="right" vertical="center" wrapText="1"/>
    </xf>
    <xf numFmtId="0" fontId="7" fillId="26" borderId="35" xfId="0" applyFont="1" applyFill="1" applyBorder="1" applyAlignment="1">
      <alignment horizontal="center" vertical="center"/>
    </xf>
    <xf numFmtId="0" fontId="3" fillId="26" borderId="5" xfId="0" applyFont="1" applyFill="1" applyBorder="1" applyAlignment="1">
      <alignment horizontal="center" vertical="center" wrapText="1"/>
    </xf>
    <xf numFmtId="0" fontId="18" fillId="26" borderId="1" xfId="0" applyFont="1" applyFill="1" applyBorder="1" applyAlignment="1">
      <alignment horizontal="center" vertical="center" wrapText="1"/>
    </xf>
    <xf numFmtId="165" fontId="20" fillId="26" borderId="31" xfId="0" applyNumberFormat="1" applyFont="1" applyFill="1" applyBorder="1" applyAlignment="1">
      <alignment horizontal="right" vertical="center" wrapText="1"/>
    </xf>
    <xf numFmtId="0" fontId="30" fillId="26" borderId="4" xfId="0" applyFont="1" applyFill="1" applyBorder="1" applyAlignment="1">
      <alignment horizontal="center" vertical="center"/>
    </xf>
    <xf numFmtId="0" fontId="7" fillId="30" borderId="35" xfId="0" applyFont="1" applyFill="1" applyBorder="1" applyAlignment="1">
      <alignment horizontal="center" vertical="center"/>
    </xf>
    <xf numFmtId="165" fontId="20" fillId="30" borderId="31" xfId="0" applyNumberFormat="1" applyFont="1" applyFill="1" applyBorder="1" applyAlignment="1">
      <alignment horizontal="right" vertical="center" wrapText="1"/>
    </xf>
    <xf numFmtId="0" fontId="3" fillId="30" borderId="1" xfId="0" applyFont="1" applyFill="1" applyBorder="1" applyAlignment="1">
      <alignment horizontal="center" vertical="center" wrapText="1"/>
    </xf>
    <xf numFmtId="0" fontId="3" fillId="31" borderId="1" xfId="0" applyFont="1" applyFill="1" applyBorder="1" applyAlignment="1">
      <alignment horizontal="center" vertical="center" wrapText="1"/>
    </xf>
    <xf numFmtId="165" fontId="20" fillId="31" borderId="2" xfId="0" applyNumberFormat="1" applyFont="1" applyFill="1" applyBorder="1" applyAlignment="1">
      <alignment horizontal="right" vertical="center" wrapText="1"/>
    </xf>
    <xf numFmtId="0" fontId="16" fillId="31" borderId="4" xfId="0" applyFont="1" applyFill="1" applyBorder="1" applyAlignment="1">
      <alignment horizontal="center" vertical="center"/>
    </xf>
    <xf numFmtId="0" fontId="21" fillId="31" borderId="3" xfId="0" applyFont="1" applyFill="1" applyBorder="1" applyAlignment="1">
      <alignment horizontal="center" vertical="center" wrapText="1"/>
    </xf>
    <xf numFmtId="0" fontId="18" fillId="28" borderId="1" xfId="0" applyFont="1" applyFill="1" applyBorder="1" applyAlignment="1">
      <alignment horizontal="center" vertical="center" wrapText="1"/>
    </xf>
    <xf numFmtId="165" fontId="20" fillId="28" borderId="31" xfId="0" applyNumberFormat="1" applyFont="1" applyFill="1" applyBorder="1" applyAlignment="1">
      <alignment horizontal="right" vertical="center" wrapText="1"/>
    </xf>
    <xf numFmtId="0" fontId="7" fillId="28" borderId="18" xfId="0" applyFont="1" applyFill="1" applyBorder="1" applyAlignment="1">
      <alignment horizontal="center" vertical="center"/>
    </xf>
    <xf numFmtId="0" fontId="3" fillId="28" borderId="1" xfId="0" applyFont="1" applyFill="1" applyBorder="1" applyAlignment="1">
      <alignment horizontal="center" vertical="center" wrapText="1"/>
    </xf>
    <xf numFmtId="165" fontId="20" fillId="28" borderId="2" xfId="0" applyNumberFormat="1"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colors>
    <mruColors>
      <color rgb="FFF2EC00"/>
      <color rgb="FFFAF400"/>
      <color rgb="FFFFFE00"/>
      <color rgb="FFC5D905"/>
      <color rgb="FFD6D100"/>
      <color rgb="FFFFF905"/>
      <color rgb="FFE7E200"/>
      <color rgb="FFFFFF25"/>
      <color rgb="FFC3D707"/>
      <color rgb="FFFFFF0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200025</xdr:colOff>
      <xdr:row>6</xdr:row>
      <xdr:rowOff>257175</xdr:rowOff>
    </xdr:from>
    <xdr:to>
      <xdr:col>7</xdr:col>
      <xdr:colOff>942975</xdr:colOff>
      <xdr:row>6</xdr:row>
      <xdr:rowOff>257175</xdr:rowOff>
    </xdr:to>
    <xdr:sp macro="" textlink="">
      <xdr:nvSpPr>
        <xdr:cNvPr id="19638" name="Line 1"/>
        <xdr:cNvSpPr>
          <a:spLocks noChangeShapeType="1"/>
        </xdr:cNvSpPr>
      </xdr:nvSpPr>
      <xdr:spPr bwMode="auto">
        <a:xfrm>
          <a:off x="7839075" y="2390775"/>
          <a:ext cx="742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5</xdr:row>
      <xdr:rowOff>0</xdr:rowOff>
    </xdr:from>
    <xdr:to>
      <xdr:col>7</xdr:col>
      <xdr:colOff>904875</xdr:colOff>
      <xdr:row>5</xdr:row>
      <xdr:rowOff>0</xdr:rowOff>
    </xdr:to>
    <xdr:sp macro="" textlink="">
      <xdr:nvSpPr>
        <xdr:cNvPr id="19639" name="Line 3"/>
        <xdr:cNvSpPr>
          <a:spLocks noChangeShapeType="1"/>
        </xdr:cNvSpPr>
      </xdr:nvSpPr>
      <xdr:spPr bwMode="auto">
        <a:xfrm>
          <a:off x="7858125" y="1657350"/>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4</xdr:row>
      <xdr:rowOff>219075</xdr:rowOff>
    </xdr:from>
    <xdr:to>
      <xdr:col>7</xdr:col>
      <xdr:colOff>923925</xdr:colOff>
      <xdr:row>4</xdr:row>
      <xdr:rowOff>219075</xdr:rowOff>
    </xdr:to>
    <xdr:sp macro="" textlink="">
      <xdr:nvSpPr>
        <xdr:cNvPr id="19640" name="Line 4"/>
        <xdr:cNvSpPr>
          <a:spLocks noChangeShapeType="1"/>
        </xdr:cNvSpPr>
      </xdr:nvSpPr>
      <xdr:spPr bwMode="auto">
        <a:xfrm>
          <a:off x="7867650" y="673417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21</xdr:row>
      <xdr:rowOff>238125</xdr:rowOff>
    </xdr:from>
    <xdr:to>
      <xdr:col>7</xdr:col>
      <xdr:colOff>952500</xdr:colOff>
      <xdr:row>21</xdr:row>
      <xdr:rowOff>238125</xdr:rowOff>
    </xdr:to>
    <xdr:sp macro="" textlink="">
      <xdr:nvSpPr>
        <xdr:cNvPr id="19641" name="Line 5"/>
        <xdr:cNvSpPr>
          <a:spLocks noChangeShapeType="1"/>
        </xdr:cNvSpPr>
      </xdr:nvSpPr>
      <xdr:spPr bwMode="auto">
        <a:xfrm>
          <a:off x="7896225" y="32480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42</xdr:row>
      <xdr:rowOff>0</xdr:rowOff>
    </xdr:from>
    <xdr:to>
      <xdr:col>7</xdr:col>
      <xdr:colOff>952500</xdr:colOff>
      <xdr:row>42</xdr:row>
      <xdr:rowOff>0</xdr:rowOff>
    </xdr:to>
    <xdr:sp macro="" textlink="">
      <xdr:nvSpPr>
        <xdr:cNvPr id="19642" name="Line 6"/>
        <xdr:cNvSpPr>
          <a:spLocks noChangeShapeType="1"/>
        </xdr:cNvSpPr>
      </xdr:nvSpPr>
      <xdr:spPr bwMode="auto">
        <a:xfrm>
          <a:off x="7896225" y="149733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16</xdr:row>
      <xdr:rowOff>219075</xdr:rowOff>
    </xdr:from>
    <xdr:to>
      <xdr:col>7</xdr:col>
      <xdr:colOff>923925</xdr:colOff>
      <xdr:row>16</xdr:row>
      <xdr:rowOff>219075</xdr:rowOff>
    </xdr:to>
    <xdr:sp macro="" textlink="">
      <xdr:nvSpPr>
        <xdr:cNvPr id="19643" name="Line 7"/>
        <xdr:cNvSpPr>
          <a:spLocks noChangeShapeType="1"/>
        </xdr:cNvSpPr>
      </xdr:nvSpPr>
      <xdr:spPr bwMode="auto">
        <a:xfrm>
          <a:off x="7867650" y="76295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15</xdr:row>
      <xdr:rowOff>228600</xdr:rowOff>
    </xdr:from>
    <xdr:to>
      <xdr:col>7</xdr:col>
      <xdr:colOff>914400</xdr:colOff>
      <xdr:row>15</xdr:row>
      <xdr:rowOff>228600</xdr:rowOff>
    </xdr:to>
    <xdr:sp macro="" textlink="">
      <xdr:nvSpPr>
        <xdr:cNvPr id="19644" name="Line 8"/>
        <xdr:cNvSpPr>
          <a:spLocks noChangeShapeType="1"/>
        </xdr:cNvSpPr>
      </xdr:nvSpPr>
      <xdr:spPr bwMode="auto">
        <a:xfrm>
          <a:off x="7858125" y="107061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32</xdr:row>
      <xdr:rowOff>228600</xdr:rowOff>
    </xdr:from>
    <xdr:to>
      <xdr:col>7</xdr:col>
      <xdr:colOff>952500</xdr:colOff>
      <xdr:row>32</xdr:row>
      <xdr:rowOff>228600</xdr:rowOff>
    </xdr:to>
    <xdr:sp macro="" textlink="">
      <xdr:nvSpPr>
        <xdr:cNvPr id="19645" name="Line 10"/>
        <xdr:cNvSpPr>
          <a:spLocks noChangeShapeType="1"/>
        </xdr:cNvSpPr>
      </xdr:nvSpPr>
      <xdr:spPr bwMode="auto">
        <a:xfrm>
          <a:off x="7877175" y="12477750"/>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34</xdr:row>
      <xdr:rowOff>238125</xdr:rowOff>
    </xdr:from>
    <xdr:to>
      <xdr:col>7</xdr:col>
      <xdr:colOff>923925</xdr:colOff>
      <xdr:row>34</xdr:row>
      <xdr:rowOff>238125</xdr:rowOff>
    </xdr:to>
    <xdr:sp macro="" textlink="">
      <xdr:nvSpPr>
        <xdr:cNvPr id="19647" name="Line 12"/>
        <xdr:cNvSpPr>
          <a:spLocks noChangeShapeType="1"/>
        </xdr:cNvSpPr>
      </xdr:nvSpPr>
      <xdr:spPr bwMode="auto">
        <a:xfrm>
          <a:off x="7877175" y="12925425"/>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35</xdr:row>
      <xdr:rowOff>257175</xdr:rowOff>
    </xdr:from>
    <xdr:to>
      <xdr:col>7</xdr:col>
      <xdr:colOff>962025</xdr:colOff>
      <xdr:row>35</xdr:row>
      <xdr:rowOff>257175</xdr:rowOff>
    </xdr:to>
    <xdr:sp macro="" textlink="">
      <xdr:nvSpPr>
        <xdr:cNvPr id="19648" name="Line 13"/>
        <xdr:cNvSpPr>
          <a:spLocks noChangeShapeType="1"/>
        </xdr:cNvSpPr>
      </xdr:nvSpPr>
      <xdr:spPr bwMode="auto">
        <a:xfrm>
          <a:off x="7915275" y="13877925"/>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36</xdr:row>
      <xdr:rowOff>228600</xdr:rowOff>
    </xdr:from>
    <xdr:to>
      <xdr:col>7</xdr:col>
      <xdr:colOff>952500</xdr:colOff>
      <xdr:row>36</xdr:row>
      <xdr:rowOff>228600</xdr:rowOff>
    </xdr:to>
    <xdr:sp macro="" textlink="">
      <xdr:nvSpPr>
        <xdr:cNvPr id="19649" name="Line 14"/>
        <xdr:cNvSpPr>
          <a:spLocks noChangeShapeType="1"/>
        </xdr:cNvSpPr>
      </xdr:nvSpPr>
      <xdr:spPr bwMode="auto">
        <a:xfrm>
          <a:off x="7905750" y="13392150"/>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37</xdr:row>
      <xdr:rowOff>228600</xdr:rowOff>
    </xdr:from>
    <xdr:to>
      <xdr:col>7</xdr:col>
      <xdr:colOff>923925</xdr:colOff>
      <xdr:row>37</xdr:row>
      <xdr:rowOff>228600</xdr:rowOff>
    </xdr:to>
    <xdr:sp macro="" textlink="">
      <xdr:nvSpPr>
        <xdr:cNvPr id="19650" name="Line 15"/>
        <xdr:cNvSpPr>
          <a:spLocks noChangeShapeType="1"/>
        </xdr:cNvSpPr>
      </xdr:nvSpPr>
      <xdr:spPr bwMode="auto">
        <a:xfrm>
          <a:off x="7877175" y="14325600"/>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38</xdr:row>
      <xdr:rowOff>238125</xdr:rowOff>
    </xdr:from>
    <xdr:to>
      <xdr:col>7</xdr:col>
      <xdr:colOff>952500</xdr:colOff>
      <xdr:row>38</xdr:row>
      <xdr:rowOff>238125</xdr:rowOff>
    </xdr:to>
    <xdr:sp macro="" textlink="">
      <xdr:nvSpPr>
        <xdr:cNvPr id="19651" name="Line 16"/>
        <xdr:cNvSpPr>
          <a:spLocks noChangeShapeType="1"/>
        </xdr:cNvSpPr>
      </xdr:nvSpPr>
      <xdr:spPr bwMode="auto">
        <a:xfrm>
          <a:off x="7877175" y="1477327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180975</xdr:colOff>
      <xdr:row>40</xdr:row>
      <xdr:rowOff>219075</xdr:rowOff>
    </xdr:from>
    <xdr:to>
      <xdr:col>7</xdr:col>
      <xdr:colOff>904875</xdr:colOff>
      <xdr:row>40</xdr:row>
      <xdr:rowOff>219075</xdr:rowOff>
    </xdr:to>
    <xdr:sp macro="" textlink="">
      <xdr:nvSpPr>
        <xdr:cNvPr id="19652" name="Line 18"/>
        <xdr:cNvSpPr>
          <a:spLocks noChangeShapeType="1"/>
        </xdr:cNvSpPr>
      </xdr:nvSpPr>
      <xdr:spPr bwMode="auto">
        <a:xfrm>
          <a:off x="7820025" y="15630525"/>
          <a:ext cx="7239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42</xdr:row>
      <xdr:rowOff>257175</xdr:rowOff>
    </xdr:from>
    <xdr:to>
      <xdr:col>7</xdr:col>
      <xdr:colOff>1000125</xdr:colOff>
      <xdr:row>42</xdr:row>
      <xdr:rowOff>257175</xdr:rowOff>
    </xdr:to>
    <xdr:sp macro="" textlink="">
      <xdr:nvSpPr>
        <xdr:cNvPr id="19653" name="Line 19"/>
        <xdr:cNvSpPr>
          <a:spLocks noChangeShapeType="1"/>
        </xdr:cNvSpPr>
      </xdr:nvSpPr>
      <xdr:spPr bwMode="auto">
        <a:xfrm>
          <a:off x="7905750" y="16544925"/>
          <a:ext cx="7334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41</xdr:row>
      <xdr:rowOff>257175</xdr:rowOff>
    </xdr:from>
    <xdr:to>
      <xdr:col>7</xdr:col>
      <xdr:colOff>933450</xdr:colOff>
      <xdr:row>41</xdr:row>
      <xdr:rowOff>257175</xdr:rowOff>
    </xdr:to>
    <xdr:sp macro="" textlink="">
      <xdr:nvSpPr>
        <xdr:cNvPr id="19654" name="Line 20"/>
        <xdr:cNvSpPr>
          <a:spLocks noChangeShapeType="1"/>
        </xdr:cNvSpPr>
      </xdr:nvSpPr>
      <xdr:spPr bwMode="auto">
        <a:xfrm>
          <a:off x="7858125" y="1608772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19</xdr:row>
      <xdr:rowOff>228600</xdr:rowOff>
    </xdr:from>
    <xdr:to>
      <xdr:col>7</xdr:col>
      <xdr:colOff>971550</xdr:colOff>
      <xdr:row>19</xdr:row>
      <xdr:rowOff>228600</xdr:rowOff>
    </xdr:to>
    <xdr:sp macro="" textlink="">
      <xdr:nvSpPr>
        <xdr:cNvPr id="19655" name="Line 21"/>
        <xdr:cNvSpPr>
          <a:spLocks noChangeShapeType="1"/>
        </xdr:cNvSpPr>
      </xdr:nvSpPr>
      <xdr:spPr bwMode="auto">
        <a:xfrm>
          <a:off x="7915275" y="54292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23</xdr:row>
      <xdr:rowOff>0</xdr:rowOff>
    </xdr:from>
    <xdr:to>
      <xdr:col>7</xdr:col>
      <xdr:colOff>1000125</xdr:colOff>
      <xdr:row>23</xdr:row>
      <xdr:rowOff>0</xdr:rowOff>
    </xdr:to>
    <xdr:sp macro="" textlink="">
      <xdr:nvSpPr>
        <xdr:cNvPr id="19656" name="Line 22"/>
        <xdr:cNvSpPr>
          <a:spLocks noChangeShapeType="1"/>
        </xdr:cNvSpPr>
      </xdr:nvSpPr>
      <xdr:spPr bwMode="auto">
        <a:xfrm>
          <a:off x="7896225" y="3886200"/>
          <a:ext cx="742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33</xdr:row>
      <xdr:rowOff>219075</xdr:rowOff>
    </xdr:from>
    <xdr:to>
      <xdr:col>7</xdr:col>
      <xdr:colOff>942975</xdr:colOff>
      <xdr:row>33</xdr:row>
      <xdr:rowOff>219075</xdr:rowOff>
    </xdr:to>
    <xdr:sp macro="" textlink="">
      <xdr:nvSpPr>
        <xdr:cNvPr id="19657" name="Line 25"/>
        <xdr:cNvSpPr>
          <a:spLocks noChangeShapeType="1"/>
        </xdr:cNvSpPr>
      </xdr:nvSpPr>
      <xdr:spPr bwMode="auto">
        <a:xfrm>
          <a:off x="7867650" y="1201102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29</xdr:row>
      <xdr:rowOff>238125</xdr:rowOff>
    </xdr:from>
    <xdr:to>
      <xdr:col>7</xdr:col>
      <xdr:colOff>933450</xdr:colOff>
      <xdr:row>29</xdr:row>
      <xdr:rowOff>238125</xdr:rowOff>
    </xdr:to>
    <xdr:sp macro="" textlink="">
      <xdr:nvSpPr>
        <xdr:cNvPr id="19658" name="Line 26"/>
        <xdr:cNvSpPr>
          <a:spLocks noChangeShapeType="1"/>
        </xdr:cNvSpPr>
      </xdr:nvSpPr>
      <xdr:spPr bwMode="auto">
        <a:xfrm>
          <a:off x="7877175" y="89630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5</xdr:row>
      <xdr:rowOff>228600</xdr:rowOff>
    </xdr:from>
    <xdr:to>
      <xdr:col>7</xdr:col>
      <xdr:colOff>923925</xdr:colOff>
      <xdr:row>5</xdr:row>
      <xdr:rowOff>228600</xdr:rowOff>
    </xdr:to>
    <xdr:sp macro="" textlink="">
      <xdr:nvSpPr>
        <xdr:cNvPr id="19659" name="Line 28"/>
        <xdr:cNvSpPr>
          <a:spLocks noChangeShapeType="1"/>
        </xdr:cNvSpPr>
      </xdr:nvSpPr>
      <xdr:spPr bwMode="auto">
        <a:xfrm>
          <a:off x="7867650" y="18859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39</xdr:row>
      <xdr:rowOff>257175</xdr:rowOff>
    </xdr:from>
    <xdr:to>
      <xdr:col>7</xdr:col>
      <xdr:colOff>933450</xdr:colOff>
      <xdr:row>39</xdr:row>
      <xdr:rowOff>257175</xdr:rowOff>
    </xdr:to>
    <xdr:sp macro="" textlink="">
      <xdr:nvSpPr>
        <xdr:cNvPr id="19660" name="Line 29"/>
        <xdr:cNvSpPr>
          <a:spLocks noChangeShapeType="1"/>
        </xdr:cNvSpPr>
      </xdr:nvSpPr>
      <xdr:spPr bwMode="auto">
        <a:xfrm>
          <a:off x="7877175" y="1540827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31</xdr:row>
      <xdr:rowOff>219075</xdr:rowOff>
    </xdr:from>
    <xdr:to>
      <xdr:col>7</xdr:col>
      <xdr:colOff>942975</xdr:colOff>
      <xdr:row>31</xdr:row>
      <xdr:rowOff>219075</xdr:rowOff>
    </xdr:to>
    <xdr:sp macro="" textlink="">
      <xdr:nvSpPr>
        <xdr:cNvPr id="19662" name="Line 32"/>
        <xdr:cNvSpPr>
          <a:spLocks noChangeShapeType="1"/>
        </xdr:cNvSpPr>
      </xdr:nvSpPr>
      <xdr:spPr bwMode="auto">
        <a:xfrm>
          <a:off x="7867650" y="717232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23</xdr:row>
      <xdr:rowOff>219075</xdr:rowOff>
    </xdr:from>
    <xdr:to>
      <xdr:col>7</xdr:col>
      <xdr:colOff>933450</xdr:colOff>
      <xdr:row>23</xdr:row>
      <xdr:rowOff>219075</xdr:rowOff>
    </xdr:to>
    <xdr:sp macro="" textlink="">
      <xdr:nvSpPr>
        <xdr:cNvPr id="19663" name="Line 33"/>
        <xdr:cNvSpPr>
          <a:spLocks noChangeShapeType="1"/>
        </xdr:cNvSpPr>
      </xdr:nvSpPr>
      <xdr:spPr bwMode="auto">
        <a:xfrm>
          <a:off x="7877175" y="45434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30</xdr:row>
      <xdr:rowOff>238125</xdr:rowOff>
    </xdr:from>
    <xdr:to>
      <xdr:col>7</xdr:col>
      <xdr:colOff>933450</xdr:colOff>
      <xdr:row>30</xdr:row>
      <xdr:rowOff>238125</xdr:rowOff>
    </xdr:to>
    <xdr:sp macro="" textlink="">
      <xdr:nvSpPr>
        <xdr:cNvPr id="19664" name="Line 34"/>
        <xdr:cNvSpPr>
          <a:spLocks noChangeShapeType="1"/>
        </xdr:cNvSpPr>
      </xdr:nvSpPr>
      <xdr:spPr bwMode="auto">
        <a:xfrm>
          <a:off x="7877175" y="98393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24</xdr:row>
      <xdr:rowOff>228600</xdr:rowOff>
    </xdr:from>
    <xdr:to>
      <xdr:col>7</xdr:col>
      <xdr:colOff>962025</xdr:colOff>
      <xdr:row>24</xdr:row>
      <xdr:rowOff>228600</xdr:rowOff>
    </xdr:to>
    <xdr:sp macro="" textlink="">
      <xdr:nvSpPr>
        <xdr:cNvPr id="19666" name="Line 36"/>
        <xdr:cNvSpPr>
          <a:spLocks noChangeShapeType="1"/>
        </xdr:cNvSpPr>
      </xdr:nvSpPr>
      <xdr:spPr bwMode="auto">
        <a:xfrm>
          <a:off x="7905750" y="93916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10</xdr:row>
      <xdr:rowOff>228600</xdr:rowOff>
    </xdr:from>
    <xdr:to>
      <xdr:col>7</xdr:col>
      <xdr:colOff>914400</xdr:colOff>
      <xdr:row>10</xdr:row>
      <xdr:rowOff>228600</xdr:rowOff>
    </xdr:to>
    <xdr:sp macro="" textlink="">
      <xdr:nvSpPr>
        <xdr:cNvPr id="19667" name="Line 37"/>
        <xdr:cNvSpPr>
          <a:spLocks noChangeShapeType="1"/>
        </xdr:cNvSpPr>
      </xdr:nvSpPr>
      <xdr:spPr bwMode="auto">
        <a:xfrm>
          <a:off x="7858125" y="85153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27</xdr:row>
      <xdr:rowOff>228600</xdr:rowOff>
    </xdr:from>
    <xdr:to>
      <xdr:col>7</xdr:col>
      <xdr:colOff>914400</xdr:colOff>
      <xdr:row>27</xdr:row>
      <xdr:rowOff>228600</xdr:rowOff>
    </xdr:to>
    <xdr:sp macro="" textlink="">
      <xdr:nvSpPr>
        <xdr:cNvPr id="19668" name="Line 38"/>
        <xdr:cNvSpPr>
          <a:spLocks noChangeShapeType="1"/>
        </xdr:cNvSpPr>
      </xdr:nvSpPr>
      <xdr:spPr bwMode="auto">
        <a:xfrm>
          <a:off x="7858125" y="63055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28</xdr:row>
      <xdr:rowOff>228600</xdr:rowOff>
    </xdr:from>
    <xdr:to>
      <xdr:col>7</xdr:col>
      <xdr:colOff>914400</xdr:colOff>
      <xdr:row>28</xdr:row>
      <xdr:rowOff>228600</xdr:rowOff>
    </xdr:to>
    <xdr:sp macro="" textlink="">
      <xdr:nvSpPr>
        <xdr:cNvPr id="19669" name="Line 39"/>
        <xdr:cNvSpPr>
          <a:spLocks noChangeShapeType="1"/>
        </xdr:cNvSpPr>
      </xdr:nvSpPr>
      <xdr:spPr bwMode="auto">
        <a:xfrm>
          <a:off x="7858125" y="11582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12</xdr:row>
      <xdr:rowOff>228600</xdr:rowOff>
    </xdr:from>
    <xdr:to>
      <xdr:col>7</xdr:col>
      <xdr:colOff>914400</xdr:colOff>
      <xdr:row>12</xdr:row>
      <xdr:rowOff>228600</xdr:rowOff>
    </xdr:to>
    <xdr:sp macro="" textlink="">
      <xdr:nvSpPr>
        <xdr:cNvPr id="19670" name="Line 40"/>
        <xdr:cNvSpPr>
          <a:spLocks noChangeShapeType="1"/>
        </xdr:cNvSpPr>
      </xdr:nvSpPr>
      <xdr:spPr bwMode="auto">
        <a:xfrm>
          <a:off x="7858125" y="36766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9</xdr:row>
      <xdr:rowOff>228600</xdr:rowOff>
    </xdr:from>
    <xdr:to>
      <xdr:col>7</xdr:col>
      <xdr:colOff>914400</xdr:colOff>
      <xdr:row>9</xdr:row>
      <xdr:rowOff>228600</xdr:rowOff>
    </xdr:to>
    <xdr:sp macro="" textlink="">
      <xdr:nvSpPr>
        <xdr:cNvPr id="19671" name="Line 41"/>
        <xdr:cNvSpPr>
          <a:spLocks noChangeShapeType="1"/>
        </xdr:cNvSpPr>
      </xdr:nvSpPr>
      <xdr:spPr bwMode="auto">
        <a:xfrm>
          <a:off x="7858125" y="5867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7</xdr:row>
      <xdr:rowOff>228600</xdr:rowOff>
    </xdr:from>
    <xdr:to>
      <xdr:col>7</xdr:col>
      <xdr:colOff>914400</xdr:colOff>
      <xdr:row>7</xdr:row>
      <xdr:rowOff>228600</xdr:rowOff>
    </xdr:to>
    <xdr:sp macro="" textlink="">
      <xdr:nvSpPr>
        <xdr:cNvPr id="19672" name="Line 42"/>
        <xdr:cNvSpPr>
          <a:spLocks noChangeShapeType="1"/>
        </xdr:cNvSpPr>
      </xdr:nvSpPr>
      <xdr:spPr bwMode="auto">
        <a:xfrm>
          <a:off x="7858125" y="28003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26</xdr:row>
      <xdr:rowOff>228600</xdr:rowOff>
    </xdr:from>
    <xdr:to>
      <xdr:col>7</xdr:col>
      <xdr:colOff>914400</xdr:colOff>
      <xdr:row>26</xdr:row>
      <xdr:rowOff>228600</xdr:rowOff>
    </xdr:to>
    <xdr:sp macro="" textlink="">
      <xdr:nvSpPr>
        <xdr:cNvPr id="19673" name="Line 43"/>
        <xdr:cNvSpPr>
          <a:spLocks noChangeShapeType="1"/>
        </xdr:cNvSpPr>
      </xdr:nvSpPr>
      <xdr:spPr bwMode="auto">
        <a:xfrm>
          <a:off x="7858125" y="111442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35</xdr:row>
      <xdr:rowOff>0</xdr:rowOff>
    </xdr:from>
    <xdr:to>
      <xdr:col>7</xdr:col>
      <xdr:colOff>914400</xdr:colOff>
      <xdr:row>35</xdr:row>
      <xdr:rowOff>0</xdr:rowOff>
    </xdr:to>
    <xdr:sp macro="" textlink="">
      <xdr:nvSpPr>
        <xdr:cNvPr id="19674" name="Line 44"/>
        <xdr:cNvSpPr>
          <a:spLocks noChangeShapeType="1"/>
        </xdr:cNvSpPr>
      </xdr:nvSpPr>
      <xdr:spPr bwMode="auto">
        <a:xfrm>
          <a:off x="7858125" y="122491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35</xdr:row>
      <xdr:rowOff>0</xdr:rowOff>
    </xdr:from>
    <xdr:to>
      <xdr:col>7</xdr:col>
      <xdr:colOff>923925</xdr:colOff>
      <xdr:row>35</xdr:row>
      <xdr:rowOff>0</xdr:rowOff>
    </xdr:to>
    <xdr:sp macro="" textlink="">
      <xdr:nvSpPr>
        <xdr:cNvPr id="19676" name="Line 46"/>
        <xdr:cNvSpPr>
          <a:spLocks noChangeShapeType="1"/>
        </xdr:cNvSpPr>
      </xdr:nvSpPr>
      <xdr:spPr bwMode="auto">
        <a:xfrm>
          <a:off x="7867650" y="122491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14</xdr:row>
      <xdr:rowOff>228600</xdr:rowOff>
    </xdr:from>
    <xdr:to>
      <xdr:col>7</xdr:col>
      <xdr:colOff>914400</xdr:colOff>
      <xdr:row>14</xdr:row>
      <xdr:rowOff>228600</xdr:rowOff>
    </xdr:to>
    <xdr:sp macro="" textlink="">
      <xdr:nvSpPr>
        <xdr:cNvPr id="19677" name="Line 47"/>
        <xdr:cNvSpPr>
          <a:spLocks noChangeShapeType="1"/>
        </xdr:cNvSpPr>
      </xdr:nvSpPr>
      <xdr:spPr bwMode="auto">
        <a:xfrm>
          <a:off x="7858125" y="41148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11</xdr:row>
      <xdr:rowOff>228600</xdr:rowOff>
    </xdr:from>
    <xdr:to>
      <xdr:col>7</xdr:col>
      <xdr:colOff>971550</xdr:colOff>
      <xdr:row>11</xdr:row>
      <xdr:rowOff>228600</xdr:rowOff>
    </xdr:to>
    <xdr:sp macro="" textlink="">
      <xdr:nvSpPr>
        <xdr:cNvPr id="19678" name="Line 48"/>
        <xdr:cNvSpPr>
          <a:spLocks noChangeShapeType="1"/>
        </xdr:cNvSpPr>
      </xdr:nvSpPr>
      <xdr:spPr bwMode="auto">
        <a:xfrm>
          <a:off x="7915275" y="80772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18</xdr:row>
      <xdr:rowOff>228600</xdr:rowOff>
    </xdr:from>
    <xdr:to>
      <xdr:col>7</xdr:col>
      <xdr:colOff>914400</xdr:colOff>
      <xdr:row>18</xdr:row>
      <xdr:rowOff>228600</xdr:rowOff>
    </xdr:to>
    <xdr:sp macro="" textlink="">
      <xdr:nvSpPr>
        <xdr:cNvPr id="45" name="Line 38"/>
        <xdr:cNvSpPr>
          <a:spLocks noChangeShapeType="1"/>
        </xdr:cNvSpPr>
      </xdr:nvSpPr>
      <xdr:spPr bwMode="auto">
        <a:xfrm>
          <a:off x="7877175" y="6883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22</xdr:row>
      <xdr:rowOff>228600</xdr:rowOff>
    </xdr:from>
    <xdr:to>
      <xdr:col>7</xdr:col>
      <xdr:colOff>914400</xdr:colOff>
      <xdr:row>22</xdr:row>
      <xdr:rowOff>228600</xdr:rowOff>
    </xdr:to>
    <xdr:sp macro="" textlink="">
      <xdr:nvSpPr>
        <xdr:cNvPr id="46" name="Line 38"/>
        <xdr:cNvSpPr>
          <a:spLocks noChangeShapeType="1"/>
        </xdr:cNvSpPr>
      </xdr:nvSpPr>
      <xdr:spPr bwMode="auto">
        <a:xfrm>
          <a:off x="7877175" y="6883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17</xdr:row>
      <xdr:rowOff>228600</xdr:rowOff>
    </xdr:from>
    <xdr:to>
      <xdr:col>7</xdr:col>
      <xdr:colOff>914400</xdr:colOff>
      <xdr:row>17</xdr:row>
      <xdr:rowOff>228600</xdr:rowOff>
    </xdr:to>
    <xdr:sp macro="" textlink="">
      <xdr:nvSpPr>
        <xdr:cNvPr id="47" name="Line 49"/>
        <xdr:cNvSpPr>
          <a:spLocks noChangeShapeType="1"/>
        </xdr:cNvSpPr>
      </xdr:nvSpPr>
      <xdr:spPr bwMode="auto">
        <a:xfrm>
          <a:off x="7877175" y="103886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20</xdr:row>
      <xdr:rowOff>228600</xdr:rowOff>
    </xdr:from>
    <xdr:to>
      <xdr:col>7</xdr:col>
      <xdr:colOff>914400</xdr:colOff>
      <xdr:row>20</xdr:row>
      <xdr:rowOff>228600</xdr:rowOff>
    </xdr:to>
    <xdr:sp macro="" textlink="">
      <xdr:nvSpPr>
        <xdr:cNvPr id="48" name="Line 49"/>
        <xdr:cNvSpPr>
          <a:spLocks noChangeShapeType="1"/>
        </xdr:cNvSpPr>
      </xdr:nvSpPr>
      <xdr:spPr bwMode="auto">
        <a:xfrm>
          <a:off x="7877175" y="108331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64"/>
  <sheetViews>
    <sheetView showGridLines="0" tabSelected="1" zoomScale="75" zoomScaleNormal="75" zoomScaleSheetLayoutView="75" workbookViewId="0">
      <selection sqref="A1:N1"/>
    </sheetView>
  </sheetViews>
  <sheetFormatPr defaultRowHeight="12.75"/>
  <cols>
    <col min="1" max="1" width="5.85546875" style="5" bestFit="1" customWidth="1"/>
    <col min="2" max="2" width="34.28515625" style="5" customWidth="1"/>
    <col min="3" max="3" width="25.5703125" style="5" customWidth="1"/>
    <col min="4" max="4" width="11.140625" style="5" bestFit="1" customWidth="1"/>
    <col min="5" max="5" width="12.7109375" style="6" bestFit="1" customWidth="1"/>
    <col min="6" max="6" width="8.85546875" style="7" bestFit="1" customWidth="1"/>
    <col min="7" max="7" width="9.28515625" style="5" bestFit="1" customWidth="1"/>
    <col min="8" max="8" width="18.42578125" style="5" customWidth="1"/>
    <col min="9" max="9" width="14.42578125" style="8" bestFit="1" customWidth="1"/>
    <col min="10" max="10" width="9.28515625" style="9" bestFit="1" customWidth="1"/>
    <col min="11" max="11" width="13.140625" style="8" bestFit="1" customWidth="1"/>
    <col min="12" max="12" width="8.28515625" style="8" customWidth="1"/>
    <col min="13" max="13" width="10.42578125" style="5" bestFit="1" customWidth="1"/>
    <col min="14" max="14" width="8.7109375" style="5" bestFit="1" customWidth="1"/>
    <col min="15" max="15" width="12.140625" style="359" customWidth="1"/>
    <col min="16" max="16" width="15.7109375" style="5" customWidth="1"/>
    <col min="17" max="17" width="12.7109375" style="5" bestFit="1" customWidth="1"/>
    <col min="18" max="19" width="9.140625" style="5"/>
    <col min="20" max="20" width="11" style="5" customWidth="1"/>
    <col min="21" max="21" width="9.140625" style="5"/>
    <col min="22" max="22" width="10.42578125" style="5" customWidth="1"/>
    <col min="23" max="16384" width="9.140625" style="5"/>
  </cols>
  <sheetData>
    <row r="1" spans="1:17" s="1" customFormat="1" ht="31.5" customHeight="1">
      <c r="A1" s="408" t="s">
        <v>76</v>
      </c>
      <c r="B1" s="409"/>
      <c r="C1" s="409"/>
      <c r="D1" s="409"/>
      <c r="E1" s="409"/>
      <c r="F1" s="409"/>
      <c r="G1" s="409"/>
      <c r="H1" s="409"/>
      <c r="I1" s="409"/>
      <c r="J1" s="409"/>
      <c r="K1" s="409"/>
      <c r="L1" s="409"/>
      <c r="M1" s="409"/>
      <c r="N1" s="410"/>
      <c r="O1" s="347"/>
      <c r="P1" s="13"/>
    </row>
    <row r="2" spans="1:17" s="1" customFormat="1" ht="24" customHeight="1" thickBot="1">
      <c r="A2" s="459" t="s">
        <v>115</v>
      </c>
      <c r="B2" s="460"/>
      <c r="C2" s="460"/>
      <c r="D2" s="460"/>
      <c r="E2" s="460"/>
      <c r="F2" s="460"/>
      <c r="G2" s="460"/>
      <c r="H2" s="460"/>
      <c r="I2" s="460"/>
      <c r="J2" s="460"/>
      <c r="K2" s="460"/>
      <c r="L2" s="460"/>
      <c r="M2" s="460"/>
      <c r="N2" s="461"/>
      <c r="O2" s="348"/>
      <c r="P2" s="13"/>
    </row>
    <row r="3" spans="1:17" s="2" customFormat="1" ht="39" customHeight="1">
      <c r="A3" s="471" t="s">
        <v>11</v>
      </c>
      <c r="B3" s="472"/>
      <c r="C3" s="411" t="s">
        <v>17</v>
      </c>
      <c r="D3" s="475" t="s">
        <v>15</v>
      </c>
      <c r="E3" s="483" t="s">
        <v>116</v>
      </c>
      <c r="F3" s="483"/>
      <c r="G3" s="485" t="s">
        <v>83</v>
      </c>
      <c r="H3" s="487" t="s">
        <v>117</v>
      </c>
      <c r="I3" s="488"/>
      <c r="J3" s="491" t="s">
        <v>84</v>
      </c>
      <c r="K3" s="477" t="s">
        <v>108</v>
      </c>
      <c r="L3" s="478"/>
      <c r="M3" s="481" t="s">
        <v>118</v>
      </c>
      <c r="N3" s="482"/>
      <c r="O3" s="349"/>
      <c r="P3" s="14"/>
    </row>
    <row r="4" spans="1:17" s="2" customFormat="1" ht="36" customHeight="1" thickBot="1">
      <c r="A4" s="473"/>
      <c r="B4" s="474"/>
      <c r="C4" s="412"/>
      <c r="D4" s="476"/>
      <c r="E4" s="484"/>
      <c r="F4" s="484"/>
      <c r="G4" s="486"/>
      <c r="H4" s="489"/>
      <c r="I4" s="490"/>
      <c r="J4" s="492"/>
      <c r="K4" s="479"/>
      <c r="L4" s="480"/>
      <c r="M4" s="10" t="s">
        <v>86</v>
      </c>
      <c r="N4" s="79" t="s">
        <v>85</v>
      </c>
      <c r="O4" s="350"/>
      <c r="P4" s="14"/>
    </row>
    <row r="5" spans="1:17" s="2" customFormat="1" ht="34.5">
      <c r="A5" s="80">
        <v>1</v>
      </c>
      <c r="B5" s="81" t="s">
        <v>54</v>
      </c>
      <c r="C5" s="82" t="s">
        <v>19</v>
      </c>
      <c r="D5" s="83" t="s">
        <v>10</v>
      </c>
      <c r="E5" s="84">
        <v>0.78661499999999995</v>
      </c>
      <c r="F5" s="85" t="s">
        <v>13</v>
      </c>
      <c r="G5" s="86">
        <v>0.93</v>
      </c>
      <c r="H5" s="87" t="s">
        <v>68</v>
      </c>
      <c r="I5" s="88">
        <f>(E5*1000)/(8250*0.93)</f>
        <v>0.10252394916911046</v>
      </c>
      <c r="J5" s="89">
        <f t="shared" ref="J5:J43" si="0">+(I5/$I$5)*100</f>
        <v>100</v>
      </c>
      <c r="K5" s="84">
        <v>0.78661499999999995</v>
      </c>
      <c r="L5" s="90" t="s">
        <v>20</v>
      </c>
      <c r="M5" s="91">
        <f>+(E5/K5)-1</f>
        <v>0</v>
      </c>
      <c r="N5" s="325">
        <v>3</v>
      </c>
      <c r="O5" s="358"/>
      <c r="P5" s="14"/>
    </row>
    <row r="6" spans="1:17" s="2" customFormat="1" ht="37.5" customHeight="1">
      <c r="A6" s="92">
        <v>2</v>
      </c>
      <c r="B6" s="93" t="s">
        <v>50</v>
      </c>
      <c r="C6" s="94" t="s">
        <v>19</v>
      </c>
      <c r="D6" s="95" t="s">
        <v>10</v>
      </c>
      <c r="E6" s="96">
        <v>0.81899999999999995</v>
      </c>
      <c r="F6" s="97" t="s">
        <v>13</v>
      </c>
      <c r="G6" s="98">
        <v>0.93</v>
      </c>
      <c r="H6" s="99" t="s">
        <v>70</v>
      </c>
      <c r="I6" s="100">
        <f t="shared" ref="I6:I7" si="1">(E6*1000)/(8250*0.93)</f>
        <v>0.10674486803519062</v>
      </c>
      <c r="J6" s="101">
        <f t="shared" si="0"/>
        <v>104.11700768482677</v>
      </c>
      <c r="K6" s="96">
        <v>0.72362400000000004</v>
      </c>
      <c r="L6" s="102" t="s">
        <v>20</v>
      </c>
      <c r="M6" s="103">
        <f t="shared" ref="M6:M7" si="2">+(E6/K6)-1</f>
        <v>0.13180325694006823</v>
      </c>
      <c r="N6" s="338">
        <v>12</v>
      </c>
      <c r="O6" s="358"/>
      <c r="P6" s="14"/>
    </row>
    <row r="7" spans="1:17" s="2" customFormat="1" ht="34.5">
      <c r="A7" s="493">
        <v>3</v>
      </c>
      <c r="B7" s="494" t="s">
        <v>53</v>
      </c>
      <c r="C7" s="495" t="s">
        <v>19</v>
      </c>
      <c r="D7" s="496" t="s">
        <v>10</v>
      </c>
      <c r="E7" s="497">
        <v>0.82299999999999995</v>
      </c>
      <c r="F7" s="498" t="s">
        <v>13</v>
      </c>
      <c r="G7" s="499">
        <v>0.93</v>
      </c>
      <c r="H7" s="500" t="s">
        <v>71</v>
      </c>
      <c r="I7" s="501">
        <f t="shared" si="1"/>
        <v>0.10726621049201694</v>
      </c>
      <c r="J7" s="502">
        <f t="shared" si="0"/>
        <v>104.62551565886741</v>
      </c>
      <c r="K7" s="497">
        <v>0.72714500000000004</v>
      </c>
      <c r="L7" s="503" t="s">
        <v>20</v>
      </c>
      <c r="M7" s="504">
        <f t="shared" si="2"/>
        <v>0.13182377655075661</v>
      </c>
      <c r="N7" s="505">
        <v>12</v>
      </c>
      <c r="O7" s="358"/>
      <c r="P7" s="14"/>
    </row>
    <row r="8" spans="1:17" s="2" customFormat="1" ht="34.5">
      <c r="A8" s="104">
        <v>4</v>
      </c>
      <c r="B8" s="105" t="s">
        <v>57</v>
      </c>
      <c r="C8" s="106" t="s">
        <v>22</v>
      </c>
      <c r="D8" s="107" t="s">
        <v>10</v>
      </c>
      <c r="E8" s="360">
        <v>0.830592</v>
      </c>
      <c r="F8" s="108" t="s">
        <v>13</v>
      </c>
      <c r="G8" s="109">
        <v>0.93</v>
      </c>
      <c r="H8" s="110" t="s">
        <v>94</v>
      </c>
      <c r="I8" s="111">
        <f>(E8*1000)/(8250*0.93)</f>
        <v>0.10825571847507331</v>
      </c>
      <c r="J8" s="112">
        <f>+(I8/$I$5)*100</f>
        <v>105.5906637935966</v>
      </c>
      <c r="K8" s="372">
        <v>0.74711099999999997</v>
      </c>
      <c r="L8" s="113" t="s">
        <v>20</v>
      </c>
      <c r="M8" s="114">
        <f>+(E8/K8)-1</f>
        <v>0.11173841637989534</v>
      </c>
      <c r="N8" s="331">
        <v>11</v>
      </c>
      <c r="O8" s="358"/>
      <c r="P8" s="14"/>
    </row>
    <row r="9" spans="1:17" s="2" customFormat="1" ht="34.5">
      <c r="A9" s="115">
        <v>5</v>
      </c>
      <c r="B9" s="116" t="s">
        <v>79</v>
      </c>
      <c r="C9" s="117" t="s">
        <v>88</v>
      </c>
      <c r="D9" s="118" t="s">
        <v>10</v>
      </c>
      <c r="E9" s="399">
        <v>0.843221</v>
      </c>
      <c r="F9" s="119" t="s">
        <v>13</v>
      </c>
      <c r="G9" s="120">
        <v>0.93</v>
      </c>
      <c r="H9" s="121" t="s">
        <v>122</v>
      </c>
      <c r="I9" s="122">
        <f>(E9*1000)/(8250*0.93)</f>
        <v>0.10990172694688824</v>
      </c>
      <c r="J9" s="123">
        <f>+(I9/$I$5)*100</f>
        <v>107.19615059463652</v>
      </c>
      <c r="K9" s="373">
        <v>0.82971300000000003</v>
      </c>
      <c r="L9" s="124" t="s">
        <v>20</v>
      </c>
      <c r="M9" s="125">
        <f>+(E9/K9)-1</f>
        <v>1.6280328258084342E-2</v>
      </c>
      <c r="N9" s="324">
        <v>5</v>
      </c>
      <c r="O9" s="358"/>
      <c r="P9" s="322">
        <v>1.08067</v>
      </c>
      <c r="Q9" s="12">
        <f>+P9/1.18</f>
        <v>0.91582203389830519</v>
      </c>
    </row>
    <row r="10" spans="1:17" s="2" customFormat="1" ht="34.5">
      <c r="A10" s="126">
        <v>6</v>
      </c>
      <c r="B10" s="127" t="s">
        <v>56</v>
      </c>
      <c r="C10" s="128" t="s">
        <v>22</v>
      </c>
      <c r="D10" s="129" t="s">
        <v>10</v>
      </c>
      <c r="E10" s="361">
        <v>0.84926000000000001</v>
      </c>
      <c r="F10" s="130" t="s">
        <v>13</v>
      </c>
      <c r="G10" s="131">
        <v>0.93</v>
      </c>
      <c r="H10" s="132" t="s">
        <v>96</v>
      </c>
      <c r="I10" s="133">
        <f>(E10*1000)/(8250*0.93)</f>
        <v>0.11068882372108178</v>
      </c>
      <c r="J10" s="134">
        <f>+(I10/$I$5)*100</f>
        <v>107.9638705084444</v>
      </c>
      <c r="K10" s="374">
        <v>0.77715500000000004</v>
      </c>
      <c r="L10" s="135" t="s">
        <v>20</v>
      </c>
      <c r="M10" s="136">
        <f>+(E10/K10)-1</f>
        <v>9.2780719418906088E-2</v>
      </c>
      <c r="N10" s="328">
        <v>10</v>
      </c>
      <c r="O10" s="358"/>
      <c r="P10" s="14"/>
    </row>
    <row r="11" spans="1:17" s="2" customFormat="1" ht="34.5">
      <c r="A11" s="506">
        <v>7</v>
      </c>
      <c r="B11" s="507" t="s">
        <v>52</v>
      </c>
      <c r="C11" s="137" t="s">
        <v>24</v>
      </c>
      <c r="D11" s="138" t="s">
        <v>10</v>
      </c>
      <c r="E11" s="398">
        <v>0.86659200000000003</v>
      </c>
      <c r="F11" s="139" t="s">
        <v>13</v>
      </c>
      <c r="G11" s="140">
        <v>0.93</v>
      </c>
      <c r="H11" s="141" t="s">
        <v>113</v>
      </c>
      <c r="I11" s="142">
        <f>(E11*1000)/(8250*0.93)</f>
        <v>0.11294780058651026</v>
      </c>
      <c r="J11" s="143">
        <f>+(I11/$I$5)*100</f>
        <v>110.16723555996262</v>
      </c>
      <c r="K11" s="375">
        <v>0.838032</v>
      </c>
      <c r="L11" s="144" t="s">
        <v>20</v>
      </c>
      <c r="M11" s="145">
        <f>+(E11/K11)-1</f>
        <v>3.4079844206426513E-2</v>
      </c>
      <c r="N11" s="330">
        <v>7</v>
      </c>
      <c r="O11" s="358"/>
      <c r="P11" s="14"/>
    </row>
    <row r="12" spans="1:17" s="2" customFormat="1" ht="34.5">
      <c r="A12" s="179">
        <v>8</v>
      </c>
      <c r="B12" s="180" t="s">
        <v>52</v>
      </c>
      <c r="C12" s="181" t="s">
        <v>22</v>
      </c>
      <c r="D12" s="182" t="s">
        <v>10</v>
      </c>
      <c r="E12" s="362">
        <v>0.88326400000000005</v>
      </c>
      <c r="F12" s="183" t="s">
        <v>13</v>
      </c>
      <c r="G12" s="184">
        <v>0.93</v>
      </c>
      <c r="H12" s="185" t="s">
        <v>98</v>
      </c>
      <c r="I12" s="186">
        <f>(E12*1000)/(8250*0.93)</f>
        <v>0.1151207559465624</v>
      </c>
      <c r="J12" s="187">
        <f>+(I12/$I$5)*100</f>
        <v>112.28669679576413</v>
      </c>
      <c r="K12" s="379">
        <v>0.83239600000000002</v>
      </c>
      <c r="L12" s="188" t="s">
        <v>20</v>
      </c>
      <c r="M12" s="189">
        <f>+(E12/K12)-1</f>
        <v>6.1110336906953E-2</v>
      </c>
      <c r="N12" s="326">
        <v>8</v>
      </c>
      <c r="O12" s="358"/>
      <c r="P12" s="14"/>
    </row>
    <row r="13" spans="1:17" s="2" customFormat="1" ht="34.5">
      <c r="A13" s="508">
        <v>9</v>
      </c>
      <c r="B13" s="509" t="s">
        <v>55</v>
      </c>
      <c r="C13" s="510" t="s">
        <v>22</v>
      </c>
      <c r="D13" s="511" t="s">
        <v>10</v>
      </c>
      <c r="E13" s="512">
        <v>0.88583199999999995</v>
      </c>
      <c r="F13" s="513" t="s">
        <v>13</v>
      </c>
      <c r="G13" s="514">
        <v>0.93</v>
      </c>
      <c r="H13" s="515" t="s">
        <v>95</v>
      </c>
      <c r="I13" s="516">
        <f>(E13*1000)/(8250*0.93)</f>
        <v>0.1154554578038449</v>
      </c>
      <c r="J13" s="517">
        <f>+(I13/$I$5)*100</f>
        <v>112.61315891509824</v>
      </c>
      <c r="K13" s="518">
        <v>0.75892800000000005</v>
      </c>
      <c r="L13" s="519" t="s">
        <v>20</v>
      </c>
      <c r="M13" s="520">
        <f>+(E13/K13)-1</f>
        <v>0.16721480825585555</v>
      </c>
      <c r="N13" s="521">
        <v>17</v>
      </c>
      <c r="O13" s="358"/>
      <c r="P13" s="14"/>
    </row>
    <row r="14" spans="1:17" s="2" customFormat="1" ht="34.5">
      <c r="A14" s="190">
        <v>10</v>
      </c>
      <c r="B14" s="191" t="s">
        <v>82</v>
      </c>
      <c r="C14" s="192" t="s">
        <v>88</v>
      </c>
      <c r="D14" s="193" t="s">
        <v>10</v>
      </c>
      <c r="E14" s="401">
        <v>0.90261599999999997</v>
      </c>
      <c r="F14" s="194" t="s">
        <v>13</v>
      </c>
      <c r="G14" s="195">
        <v>0.93</v>
      </c>
      <c r="H14" s="196" t="s">
        <v>124</v>
      </c>
      <c r="I14" s="197">
        <f t="shared" ref="I14" si="3">(E14*1000)/(8250*0.93)</f>
        <v>0.11764301075268817</v>
      </c>
      <c r="J14" s="198">
        <f t="shared" ref="J14" si="4">+(I14/$I$5)*100</f>
        <v>114.74685837417286</v>
      </c>
      <c r="K14" s="380">
        <v>0.92486400000000002</v>
      </c>
      <c r="L14" s="199" t="s">
        <v>20</v>
      </c>
      <c r="M14" s="200">
        <f t="shared" ref="M14" si="5">+(E14/K14)-1</f>
        <v>-2.4055428690056058E-2</v>
      </c>
      <c r="N14" s="320">
        <v>2</v>
      </c>
      <c r="O14" s="358"/>
      <c r="P14" s="322">
        <v>1.08067</v>
      </c>
      <c r="Q14" s="12">
        <f t="shared" ref="Q14" si="6">+P14/1.18</f>
        <v>0.91582203389830519</v>
      </c>
    </row>
    <row r="15" spans="1:17" s="2" customFormat="1" ht="34.5">
      <c r="A15" s="522">
        <v>11</v>
      </c>
      <c r="B15" s="509" t="s">
        <v>57</v>
      </c>
      <c r="C15" s="510" t="s">
        <v>24</v>
      </c>
      <c r="D15" s="511" t="s">
        <v>10</v>
      </c>
      <c r="E15" s="512">
        <v>0.90343499999999999</v>
      </c>
      <c r="F15" s="513" t="s">
        <v>13</v>
      </c>
      <c r="G15" s="514">
        <v>0.93</v>
      </c>
      <c r="H15" s="515" t="s">
        <v>109</v>
      </c>
      <c r="I15" s="516">
        <f>(E15*1000)/(8250*0.93)</f>
        <v>0.11774975562072336</v>
      </c>
      <c r="J15" s="517">
        <f t="shared" si="0"/>
        <v>114.85097538185769</v>
      </c>
      <c r="K15" s="523">
        <v>0.76076299999999997</v>
      </c>
      <c r="L15" s="519" t="s">
        <v>20</v>
      </c>
      <c r="M15" s="520">
        <f>+(E15/K15)-1</f>
        <v>0.18753803747027664</v>
      </c>
      <c r="N15" s="521">
        <v>23</v>
      </c>
      <c r="O15" s="358"/>
      <c r="P15" s="14"/>
    </row>
    <row r="16" spans="1:17" s="2" customFormat="1" ht="34.5">
      <c r="A16" s="212">
        <v>12</v>
      </c>
      <c r="B16" s="213" t="s">
        <v>51</v>
      </c>
      <c r="C16" s="214" t="s">
        <v>24</v>
      </c>
      <c r="D16" s="215" t="s">
        <v>10</v>
      </c>
      <c r="E16" s="397">
        <v>0.90458300000000003</v>
      </c>
      <c r="F16" s="216" t="s">
        <v>13</v>
      </c>
      <c r="G16" s="217">
        <v>0.93</v>
      </c>
      <c r="H16" s="218" t="s">
        <v>114</v>
      </c>
      <c r="I16" s="219">
        <f>(E16*1000)/(8250*0.93)</f>
        <v>0.11789938090583252</v>
      </c>
      <c r="J16" s="220">
        <f>+(I16/$I$5)*100</f>
        <v>114.99691717040736</v>
      </c>
      <c r="K16" s="381">
        <v>0.93520300000000001</v>
      </c>
      <c r="L16" s="221" t="s">
        <v>20</v>
      </c>
      <c r="M16" s="222">
        <f>+(E16/K16)-1</f>
        <v>-3.2741554507417114E-2</v>
      </c>
      <c r="N16" s="319">
        <v>1</v>
      </c>
      <c r="O16" s="358"/>
      <c r="P16" s="18"/>
    </row>
    <row r="17" spans="1:17" s="2" customFormat="1" ht="34.5">
      <c r="A17" s="524">
        <v>13</v>
      </c>
      <c r="B17" s="525" t="s">
        <v>77</v>
      </c>
      <c r="C17" s="181" t="s">
        <v>87</v>
      </c>
      <c r="D17" s="182" t="s">
        <v>10</v>
      </c>
      <c r="E17" s="362">
        <v>0.90558300000000003</v>
      </c>
      <c r="F17" s="183" t="s">
        <v>13</v>
      </c>
      <c r="G17" s="184">
        <v>0.93</v>
      </c>
      <c r="H17" s="185" t="s">
        <v>119</v>
      </c>
      <c r="I17" s="186">
        <f>(E17*1000)/(8250*0.93)</f>
        <v>0.11802971652003912</v>
      </c>
      <c r="J17" s="187">
        <f>+(I17/$I$5)*100</f>
        <v>115.12404416391755</v>
      </c>
      <c r="K17" s="379">
        <v>0.77029400000000003</v>
      </c>
      <c r="L17" s="188" t="s">
        <v>20</v>
      </c>
      <c r="M17" s="189">
        <f>+(E17/K17)-1</f>
        <v>0.17563294015012443</v>
      </c>
      <c r="N17" s="326">
        <v>19</v>
      </c>
      <c r="O17" s="358"/>
      <c r="P17" s="15"/>
    </row>
    <row r="18" spans="1:17" s="2" customFormat="1" ht="34.5">
      <c r="A18" s="524">
        <v>14</v>
      </c>
      <c r="B18" s="526" t="s">
        <v>78</v>
      </c>
      <c r="C18" s="181" t="s">
        <v>88</v>
      </c>
      <c r="D18" s="182" t="s">
        <v>10</v>
      </c>
      <c r="E18" s="362">
        <v>0.91027899999999995</v>
      </c>
      <c r="F18" s="183" t="s">
        <v>13</v>
      </c>
      <c r="G18" s="184">
        <v>0.93</v>
      </c>
      <c r="H18" s="185" t="s">
        <v>120</v>
      </c>
      <c r="I18" s="186">
        <f t="shared" ref="I18" si="7">(E18*1000)/(8250*0.93)</f>
        <v>0.11864177256435321</v>
      </c>
      <c r="J18" s="187">
        <f t="shared" ref="J18" si="8">+(I18/$I$5)*100</f>
        <v>115.72103252544127</v>
      </c>
      <c r="K18" s="527">
        <v>0.77029400000000003</v>
      </c>
      <c r="L18" s="188" t="s">
        <v>20</v>
      </c>
      <c r="M18" s="189">
        <f t="shared" ref="M18" si="9">+(E18/K18)-1</f>
        <v>0.18172931374254486</v>
      </c>
      <c r="N18" s="326">
        <v>21</v>
      </c>
      <c r="O18" s="358"/>
      <c r="P18" s="322">
        <v>1.08067</v>
      </c>
      <c r="Q18" s="12">
        <f>+P18/1.18</f>
        <v>0.91582203389830519</v>
      </c>
    </row>
    <row r="19" spans="1:17" s="2" customFormat="1" ht="34.5">
      <c r="A19" s="524">
        <v>15</v>
      </c>
      <c r="B19" s="180" t="s">
        <v>73</v>
      </c>
      <c r="C19" s="181" t="s">
        <v>24</v>
      </c>
      <c r="D19" s="182" t="s">
        <v>10</v>
      </c>
      <c r="E19" s="362">
        <v>0.91379299999999997</v>
      </c>
      <c r="F19" s="183" t="s">
        <v>13</v>
      </c>
      <c r="G19" s="184">
        <v>0.93</v>
      </c>
      <c r="H19" s="185" t="s">
        <v>110</v>
      </c>
      <c r="I19" s="186">
        <f t="shared" ref="I19" si="10">(E19*1000)/(8250*0.93)</f>
        <v>0.11909977191267514</v>
      </c>
      <c r="J19" s="187">
        <f t="shared" si="0"/>
        <v>116.167756780636</v>
      </c>
      <c r="K19" s="527">
        <v>0.77856199999999998</v>
      </c>
      <c r="L19" s="188" t="s">
        <v>20</v>
      </c>
      <c r="M19" s="189">
        <f t="shared" ref="M19" si="11">+(E19/K19)-1</f>
        <v>0.17369329610230144</v>
      </c>
      <c r="N19" s="326">
        <v>18</v>
      </c>
      <c r="O19" s="358"/>
      <c r="P19" s="14"/>
    </row>
    <row r="20" spans="1:17" s="2" customFormat="1" ht="34.5">
      <c r="A20" s="538">
        <v>16</v>
      </c>
      <c r="B20" s="202" t="s">
        <v>62</v>
      </c>
      <c r="C20" s="203" t="s">
        <v>22</v>
      </c>
      <c r="D20" s="204" t="s">
        <v>10</v>
      </c>
      <c r="E20" s="396">
        <v>0.91964900000000005</v>
      </c>
      <c r="F20" s="205" t="s">
        <v>13</v>
      </c>
      <c r="G20" s="206">
        <v>0.93</v>
      </c>
      <c r="H20" s="207" t="s">
        <v>97</v>
      </c>
      <c r="I20" s="208">
        <f>(E20*1000)/(8250*0.93)</f>
        <v>0.11986301726946888</v>
      </c>
      <c r="J20" s="209">
        <f>+(I20/$I$5)*100</f>
        <v>116.91221245463154</v>
      </c>
      <c r="K20" s="540">
        <v>0.772926</v>
      </c>
      <c r="L20" s="210" t="s">
        <v>20</v>
      </c>
      <c r="M20" s="211">
        <f>+(E20/K20)-1</f>
        <v>0.18982800423326429</v>
      </c>
      <c r="N20" s="341">
        <v>24</v>
      </c>
      <c r="O20" s="358"/>
      <c r="P20" s="14"/>
    </row>
    <row r="21" spans="1:17" s="2" customFormat="1" ht="34.5">
      <c r="A21" s="201">
        <v>17</v>
      </c>
      <c r="B21" s="536" t="s">
        <v>80</v>
      </c>
      <c r="C21" s="203" t="s">
        <v>88</v>
      </c>
      <c r="D21" s="204" t="s">
        <v>10</v>
      </c>
      <c r="E21" s="396">
        <v>0.92991199999999996</v>
      </c>
      <c r="F21" s="205" t="s">
        <v>13</v>
      </c>
      <c r="G21" s="206">
        <v>0.93</v>
      </c>
      <c r="H21" s="207" t="s">
        <v>121</v>
      </c>
      <c r="I21" s="208">
        <f>(E21*1000)/(8250*0.93)</f>
        <v>0.12120065167807102</v>
      </c>
      <c r="J21" s="209">
        <f>+(I21/$I$5)*100</f>
        <v>118.21691678902637</v>
      </c>
      <c r="K21" s="537">
        <v>0.77029400000000003</v>
      </c>
      <c r="L21" s="210" t="s">
        <v>20</v>
      </c>
      <c r="M21" s="211">
        <f>+(E21/K21)-1</f>
        <v>0.20721698468376992</v>
      </c>
      <c r="N21" s="341">
        <v>28</v>
      </c>
      <c r="O21" s="358"/>
      <c r="P21" s="322">
        <v>1.08067</v>
      </c>
      <c r="Q21" s="12">
        <f>+P21/1.18</f>
        <v>0.91582203389830519</v>
      </c>
    </row>
    <row r="22" spans="1:17" s="2" customFormat="1" ht="34.5">
      <c r="A22" s="538">
        <v>18</v>
      </c>
      <c r="B22" s="539" t="s">
        <v>61</v>
      </c>
      <c r="C22" s="203" t="s">
        <v>21</v>
      </c>
      <c r="D22" s="204" t="s">
        <v>10</v>
      </c>
      <c r="E22" s="396">
        <v>0.929979</v>
      </c>
      <c r="F22" s="205" t="s">
        <v>13</v>
      </c>
      <c r="G22" s="206">
        <v>0.93</v>
      </c>
      <c r="H22" s="207" t="s">
        <v>100</v>
      </c>
      <c r="I22" s="208">
        <f>(E22*1000)/(8250*0.93)</f>
        <v>0.12120938416422287</v>
      </c>
      <c r="J22" s="209">
        <f>+(I22/$I$5)*100</f>
        <v>118.22543429759158</v>
      </c>
      <c r="K22" s="540">
        <v>0.75537600000000005</v>
      </c>
      <c r="L22" s="210" t="s">
        <v>20</v>
      </c>
      <c r="M22" s="211">
        <f>+(E22/K22)-1</f>
        <v>0.23114713731969228</v>
      </c>
      <c r="N22" s="341">
        <v>31</v>
      </c>
      <c r="O22" s="358"/>
      <c r="P22" s="14"/>
    </row>
    <row r="23" spans="1:17" s="2" customFormat="1" ht="34.5">
      <c r="A23" s="146">
        <v>19</v>
      </c>
      <c r="B23" s="147" t="s">
        <v>72</v>
      </c>
      <c r="C23" s="148" t="s">
        <v>24</v>
      </c>
      <c r="D23" s="149" t="s">
        <v>10</v>
      </c>
      <c r="E23" s="395">
        <v>0.93257800000000002</v>
      </c>
      <c r="F23" s="150" t="s">
        <v>13</v>
      </c>
      <c r="G23" s="151">
        <v>0.93</v>
      </c>
      <c r="H23" s="152" t="s">
        <v>111</v>
      </c>
      <c r="I23" s="153">
        <f t="shared" ref="I23" si="12">(E23*1000)/(8250*0.93)</f>
        <v>0.12154812642554577</v>
      </c>
      <c r="J23" s="154">
        <f>+(I23/$I$5)*100</f>
        <v>118.55583735372448</v>
      </c>
      <c r="K23" s="376">
        <v>0.77856199999999998</v>
      </c>
      <c r="L23" s="155" t="s">
        <v>20</v>
      </c>
      <c r="M23" s="156">
        <f t="shared" ref="M23" si="13">+(E23/K23)-1</f>
        <v>0.19782111122813606</v>
      </c>
      <c r="N23" s="329">
        <v>27</v>
      </c>
      <c r="O23" s="358"/>
      <c r="P23" s="14"/>
    </row>
    <row r="24" spans="1:17" s="2" customFormat="1" ht="34.5">
      <c r="A24" s="157">
        <v>20</v>
      </c>
      <c r="B24" s="158" t="s">
        <v>58</v>
      </c>
      <c r="C24" s="159" t="s">
        <v>23</v>
      </c>
      <c r="D24" s="160" t="s">
        <v>10</v>
      </c>
      <c r="E24" s="371">
        <v>0.94340299999999999</v>
      </c>
      <c r="F24" s="161" t="s">
        <v>13</v>
      </c>
      <c r="G24" s="162">
        <v>0.93</v>
      </c>
      <c r="H24" s="163" t="s">
        <v>107</v>
      </c>
      <c r="I24" s="164">
        <f>(E24*1000)/(8250*0.93)</f>
        <v>0.12295900944933204</v>
      </c>
      <c r="J24" s="165">
        <f t="shared" si="0"/>
        <v>119.93198705847206</v>
      </c>
      <c r="K24" s="377">
        <v>0.76478000000000002</v>
      </c>
      <c r="L24" s="166" t="s">
        <v>20</v>
      </c>
      <c r="M24" s="167">
        <f>+(E24/K24)-1</f>
        <v>0.23356128559847278</v>
      </c>
      <c r="N24" s="337">
        <v>32</v>
      </c>
      <c r="O24" s="358"/>
      <c r="P24" s="14"/>
    </row>
    <row r="25" spans="1:17" s="2" customFormat="1" ht="34.5">
      <c r="A25" s="179">
        <v>21</v>
      </c>
      <c r="B25" s="180" t="s">
        <v>51</v>
      </c>
      <c r="C25" s="181" t="s">
        <v>22</v>
      </c>
      <c r="D25" s="182" t="s">
        <v>10</v>
      </c>
      <c r="E25" s="362">
        <v>0.94591599999999998</v>
      </c>
      <c r="F25" s="183" t="s">
        <v>13</v>
      </c>
      <c r="G25" s="184">
        <v>0.93</v>
      </c>
      <c r="H25" s="185" t="s">
        <v>99</v>
      </c>
      <c r="I25" s="186">
        <f>(E25*1000)/(8250*0.93)</f>
        <v>0.12328654284783316</v>
      </c>
      <c r="J25" s="187">
        <f>+(I25/$I$5)*100</f>
        <v>120.25145719316311</v>
      </c>
      <c r="K25" s="527">
        <v>0.88160400000000005</v>
      </c>
      <c r="L25" s="188" t="s">
        <v>20</v>
      </c>
      <c r="M25" s="189">
        <f>+(E25/K25)-1</f>
        <v>7.294885231918169E-2</v>
      </c>
      <c r="N25" s="528">
        <v>9</v>
      </c>
      <c r="O25" s="358"/>
      <c r="P25" s="16"/>
    </row>
    <row r="26" spans="1:17" s="2" customFormat="1" ht="34.5">
      <c r="A26" s="168">
        <v>22</v>
      </c>
      <c r="B26" s="169" t="s">
        <v>81</v>
      </c>
      <c r="C26" s="170" t="s">
        <v>88</v>
      </c>
      <c r="D26" s="171" t="s">
        <v>10</v>
      </c>
      <c r="E26" s="400">
        <v>0.95720000000000005</v>
      </c>
      <c r="F26" s="172" t="s">
        <v>13</v>
      </c>
      <c r="G26" s="173">
        <v>0.93</v>
      </c>
      <c r="H26" s="174" t="s">
        <v>123</v>
      </c>
      <c r="I26" s="175">
        <f>(E26*1000)/(8250*0.93)</f>
        <v>0.12475724991854024</v>
      </c>
      <c r="J26" s="176">
        <f>+(I26/$I$5)*100</f>
        <v>121.68595818793185</v>
      </c>
      <c r="K26" s="378">
        <v>0.82971300000000003</v>
      </c>
      <c r="L26" s="177" t="s">
        <v>20</v>
      </c>
      <c r="M26" s="178">
        <f>+(E26/K26)-1</f>
        <v>0.15365192542481565</v>
      </c>
      <c r="N26" s="339">
        <v>16</v>
      </c>
      <c r="O26" s="358"/>
      <c r="P26" s="322">
        <v>1.08067</v>
      </c>
      <c r="Q26" s="12">
        <f>+P26/1.18</f>
        <v>0.91582203389830519</v>
      </c>
    </row>
    <row r="27" spans="1:17" s="2" customFormat="1" ht="34.5">
      <c r="A27" s="179">
        <v>23</v>
      </c>
      <c r="B27" s="180" t="s">
        <v>59</v>
      </c>
      <c r="C27" s="181" t="s">
        <v>23</v>
      </c>
      <c r="D27" s="182" t="s">
        <v>10</v>
      </c>
      <c r="E27" s="362">
        <v>0.96704599999999996</v>
      </c>
      <c r="F27" s="183" t="s">
        <v>13</v>
      </c>
      <c r="G27" s="184">
        <v>0.93</v>
      </c>
      <c r="H27" s="185" t="s">
        <v>104</v>
      </c>
      <c r="I27" s="186">
        <f>(E27*1000)/(8250*0.93)</f>
        <v>0.12604053437601823</v>
      </c>
      <c r="J27" s="187">
        <f>+(I27/$I$5)*100</f>
        <v>122.93765056603291</v>
      </c>
      <c r="K27" s="527">
        <v>0.94525499999999996</v>
      </c>
      <c r="L27" s="188" t="s">
        <v>20</v>
      </c>
      <c r="M27" s="189">
        <f t="shared" ref="M27" si="14">+(E27/K27)-1</f>
        <v>2.3053038598050302E-2</v>
      </c>
      <c r="N27" s="326">
        <v>6</v>
      </c>
      <c r="O27" s="358"/>
      <c r="P27" s="20"/>
    </row>
    <row r="28" spans="1:17" s="2" customFormat="1" ht="34.5">
      <c r="A28" s="529">
        <v>24</v>
      </c>
      <c r="B28" s="223" t="s">
        <v>62</v>
      </c>
      <c r="C28" s="224" t="s">
        <v>24</v>
      </c>
      <c r="D28" s="225" t="s">
        <v>10</v>
      </c>
      <c r="E28" s="363">
        <v>0.98057700000000003</v>
      </c>
      <c r="F28" s="226" t="s">
        <v>13</v>
      </c>
      <c r="G28" s="227">
        <v>0.93</v>
      </c>
      <c r="H28" s="228" t="s">
        <v>112</v>
      </c>
      <c r="I28" s="229">
        <f t="shared" ref="I28:I30" si="15">(E28*1000)/(8250*0.93)</f>
        <v>0.12780410557184751</v>
      </c>
      <c r="J28" s="230">
        <f t="shared" si="0"/>
        <v>124.657805915219</v>
      </c>
      <c r="K28" s="530">
        <v>0.77856199999999998</v>
      </c>
      <c r="L28" s="231" t="s">
        <v>20</v>
      </c>
      <c r="M28" s="232">
        <f t="shared" ref="M28" si="16">+(E28/K28)-1</f>
        <v>0.25947194956856356</v>
      </c>
      <c r="N28" s="344">
        <v>34</v>
      </c>
      <c r="O28" s="358"/>
      <c r="P28" s="14"/>
    </row>
    <row r="29" spans="1:17" s="2" customFormat="1" ht="34.5">
      <c r="A29" s="529">
        <v>25</v>
      </c>
      <c r="B29" s="223" t="s">
        <v>59</v>
      </c>
      <c r="C29" s="224" t="s">
        <v>21</v>
      </c>
      <c r="D29" s="225" t="s">
        <v>10</v>
      </c>
      <c r="E29" s="363">
        <v>0.99856</v>
      </c>
      <c r="F29" s="226" t="s">
        <v>13</v>
      </c>
      <c r="G29" s="227">
        <v>0.93</v>
      </c>
      <c r="H29" s="228" t="s">
        <v>102</v>
      </c>
      <c r="I29" s="229">
        <f t="shared" ref="I29" si="17">(E29*1000)/(8250*0.93)</f>
        <v>0.13014793092212448</v>
      </c>
      <c r="J29" s="230">
        <f>+(I29/$I$5)*100</f>
        <v>126.94393063951235</v>
      </c>
      <c r="K29" s="382">
        <v>0.99028400000000005</v>
      </c>
      <c r="L29" s="231" t="s">
        <v>20</v>
      </c>
      <c r="M29" s="232">
        <f>+(E29/K29)-1</f>
        <v>8.3571985410244576E-3</v>
      </c>
      <c r="N29" s="344">
        <v>4</v>
      </c>
      <c r="O29" s="358"/>
      <c r="P29" s="21"/>
    </row>
    <row r="30" spans="1:17" s="2" customFormat="1" ht="34.5">
      <c r="A30" s="529">
        <v>26</v>
      </c>
      <c r="B30" s="531" t="s">
        <v>65</v>
      </c>
      <c r="C30" s="224" t="s">
        <v>23</v>
      </c>
      <c r="D30" s="225" t="s">
        <v>10</v>
      </c>
      <c r="E30" s="363">
        <v>1.0810310000000001</v>
      </c>
      <c r="F30" s="226" t="s">
        <v>13</v>
      </c>
      <c r="G30" s="227">
        <v>0.93</v>
      </c>
      <c r="H30" s="228" t="s">
        <v>103</v>
      </c>
      <c r="I30" s="229">
        <f t="shared" si="15"/>
        <v>0.14089683936135552</v>
      </c>
      <c r="J30" s="230">
        <f t="shared" si="0"/>
        <v>137.42822092128935</v>
      </c>
      <c r="K30" s="382">
        <v>0.88578500000000004</v>
      </c>
      <c r="L30" s="231" t="s">
        <v>20</v>
      </c>
      <c r="M30" s="232">
        <f>+(E30/K30)-1</f>
        <v>0.22042143409518111</v>
      </c>
      <c r="N30" s="344">
        <v>30</v>
      </c>
      <c r="O30" s="358"/>
      <c r="P30" s="17"/>
    </row>
    <row r="31" spans="1:17" s="2" customFormat="1" ht="34.5">
      <c r="A31" s="233">
        <v>27</v>
      </c>
      <c r="B31" s="532" t="s">
        <v>63</v>
      </c>
      <c r="C31" s="234" t="s">
        <v>21</v>
      </c>
      <c r="D31" s="235" t="s">
        <v>10</v>
      </c>
      <c r="E31" s="364">
        <v>1.1125449999999999</v>
      </c>
      <c r="F31" s="236" t="s">
        <v>13</v>
      </c>
      <c r="G31" s="237">
        <v>0.93</v>
      </c>
      <c r="H31" s="535" t="s">
        <v>101</v>
      </c>
      <c r="I31" s="238">
        <f>(E31*1000)/(8250*0.93)</f>
        <v>0.1450042359074617</v>
      </c>
      <c r="J31" s="239">
        <f t="shared" si="0"/>
        <v>141.43450099476871</v>
      </c>
      <c r="K31" s="533">
        <v>0.93081400000000003</v>
      </c>
      <c r="L31" s="240" t="s">
        <v>20</v>
      </c>
      <c r="M31" s="241">
        <f>+(E31/K31)-1</f>
        <v>0.19523879099368924</v>
      </c>
      <c r="N31" s="534">
        <v>26</v>
      </c>
      <c r="O31" s="358"/>
      <c r="P31" s="19"/>
    </row>
    <row r="32" spans="1:17" s="2" customFormat="1" ht="36">
      <c r="A32" s="47">
        <v>28</v>
      </c>
      <c r="B32" s="48" t="s">
        <v>40</v>
      </c>
      <c r="C32" s="49" t="s">
        <v>64</v>
      </c>
      <c r="D32" s="50" t="s">
        <v>49</v>
      </c>
      <c r="E32" s="365">
        <v>0.45905000000000001</v>
      </c>
      <c r="F32" s="51" t="s">
        <v>12</v>
      </c>
      <c r="G32" s="52">
        <v>0.65</v>
      </c>
      <c r="H32" s="53" t="s">
        <v>74</v>
      </c>
      <c r="I32" s="54">
        <f>(E32*1000)/(4724*0.65)</f>
        <v>0.14949846935452354</v>
      </c>
      <c r="J32" s="55">
        <f>+(I32/$I$5)*100</f>
        <v>145.81809476333171</v>
      </c>
      <c r="K32" s="383">
        <v>0.33324999999999999</v>
      </c>
      <c r="L32" s="56" t="s">
        <v>12</v>
      </c>
      <c r="M32" s="57">
        <f>+(E32/K32)-1</f>
        <v>0.37749437359339844</v>
      </c>
      <c r="N32" s="346">
        <v>35</v>
      </c>
      <c r="O32" s="358"/>
      <c r="P32" s="14"/>
    </row>
    <row r="33" spans="1:22" s="2" customFormat="1" ht="34.5">
      <c r="A33" s="253">
        <v>29</v>
      </c>
      <c r="B33" s="254" t="s">
        <v>46</v>
      </c>
      <c r="C33" s="255" t="s">
        <v>25</v>
      </c>
      <c r="D33" s="256" t="s">
        <v>3</v>
      </c>
      <c r="E33" s="366">
        <f>+(P33/1000)/1.18</f>
        <v>0.88135593220338992</v>
      </c>
      <c r="F33" s="257" t="s">
        <v>12</v>
      </c>
      <c r="G33" s="258">
        <v>0.65</v>
      </c>
      <c r="H33" s="259" t="s">
        <v>69</v>
      </c>
      <c r="I33" s="260">
        <f>(E33*1000)/(7000*0.65)</f>
        <v>0.19370460048426152</v>
      </c>
      <c r="J33" s="261">
        <f>+(I33/$I$5)*100</f>
        <v>188.93595306668402</v>
      </c>
      <c r="K33" s="384">
        <v>0.88135600000000003</v>
      </c>
      <c r="L33" s="262" t="s">
        <v>12</v>
      </c>
      <c r="M33" s="263">
        <f>+(E33/K33)-1</f>
        <v>-7.692307091300421E-8</v>
      </c>
      <c r="N33" s="321">
        <v>3</v>
      </c>
      <c r="O33" s="358"/>
      <c r="P33" s="22">
        <v>1040</v>
      </c>
    </row>
    <row r="34" spans="1:22" s="2" customFormat="1" ht="36">
      <c r="A34" s="242">
        <v>30</v>
      </c>
      <c r="B34" s="243" t="s">
        <v>39</v>
      </c>
      <c r="C34" s="244" t="s">
        <v>38</v>
      </c>
      <c r="D34" s="245" t="s">
        <v>48</v>
      </c>
      <c r="E34" s="367">
        <v>0.63500000000000001</v>
      </c>
      <c r="F34" s="246" t="s">
        <v>12</v>
      </c>
      <c r="G34" s="247">
        <v>0.65</v>
      </c>
      <c r="H34" s="248" t="s">
        <v>75</v>
      </c>
      <c r="I34" s="249">
        <f>(E34*1000)/(4932*0.65)</f>
        <v>0.19807848275001558</v>
      </c>
      <c r="J34" s="250">
        <f t="shared" si="0"/>
        <v>193.20215847644585</v>
      </c>
      <c r="K34" s="385">
        <v>0.52300000000000002</v>
      </c>
      <c r="L34" s="251" t="s">
        <v>12</v>
      </c>
      <c r="M34" s="252">
        <f t="shared" ref="M34:M38" si="18">+(E34/K34)-1</f>
        <v>0.21414913957934978</v>
      </c>
      <c r="N34" s="345">
        <v>29</v>
      </c>
      <c r="O34" s="358"/>
      <c r="P34" s="17"/>
    </row>
    <row r="35" spans="1:22" s="2" customFormat="1" ht="37.5">
      <c r="A35" s="264">
        <v>31</v>
      </c>
      <c r="B35" s="265" t="s">
        <v>26</v>
      </c>
      <c r="C35" s="266" t="s">
        <v>27</v>
      </c>
      <c r="D35" s="267" t="s">
        <v>28</v>
      </c>
      <c r="E35" s="402">
        <v>1.7827850000000001</v>
      </c>
      <c r="F35" s="268" t="s">
        <v>47</v>
      </c>
      <c r="G35" s="269">
        <v>0.93</v>
      </c>
      <c r="H35" s="270" t="s">
        <v>125</v>
      </c>
      <c r="I35" s="271">
        <f>(E35*1000)/(8250*0.93)</f>
        <v>0.23236037797328121</v>
      </c>
      <c r="J35" s="272">
        <f t="shared" si="0"/>
        <v>226.64009712502303</v>
      </c>
      <c r="K35" s="386">
        <v>1.5098499999999999</v>
      </c>
      <c r="L35" s="273" t="s">
        <v>20</v>
      </c>
      <c r="M35" s="274">
        <f t="shared" si="18"/>
        <v>0.18076961287545124</v>
      </c>
      <c r="N35" s="336">
        <v>21</v>
      </c>
      <c r="O35" s="358"/>
      <c r="P35" s="11"/>
    </row>
    <row r="36" spans="1:22" s="3" customFormat="1" ht="37.5">
      <c r="A36" s="25">
        <v>32</v>
      </c>
      <c r="B36" s="26" t="s">
        <v>45</v>
      </c>
      <c r="C36" s="27" t="s">
        <v>27</v>
      </c>
      <c r="D36" s="28" t="s">
        <v>28</v>
      </c>
      <c r="E36" s="403">
        <v>1.863326</v>
      </c>
      <c r="F36" s="29" t="s">
        <v>47</v>
      </c>
      <c r="G36" s="30">
        <v>0.93</v>
      </c>
      <c r="H36" s="31" t="s">
        <v>126</v>
      </c>
      <c r="I36" s="32">
        <f>(E36*1000)/(8250*0.93)</f>
        <v>0.24285773867709351</v>
      </c>
      <c r="J36" s="33">
        <f t="shared" si="0"/>
        <v>236.87903230932537</v>
      </c>
      <c r="K36" s="387">
        <v>1.5806659999999999</v>
      </c>
      <c r="L36" s="34" t="s">
        <v>20</v>
      </c>
      <c r="M36" s="35">
        <f t="shared" si="18"/>
        <v>0.17882335673697036</v>
      </c>
      <c r="N36" s="335">
        <v>20</v>
      </c>
      <c r="O36" s="358"/>
      <c r="P36" s="11"/>
      <c r="Q36" s="2"/>
      <c r="R36" s="2"/>
      <c r="S36" s="2"/>
      <c r="T36" s="2"/>
      <c r="U36" s="2"/>
      <c r="V36" s="2"/>
    </row>
    <row r="37" spans="1:22" s="2" customFormat="1" ht="36">
      <c r="A37" s="58">
        <v>33</v>
      </c>
      <c r="B37" s="59" t="s">
        <v>29</v>
      </c>
      <c r="C37" s="60" t="s">
        <v>42</v>
      </c>
      <c r="D37" s="61" t="s">
        <v>4</v>
      </c>
      <c r="E37" s="369">
        <v>2.1525423730000002</v>
      </c>
      <c r="F37" s="62" t="s">
        <v>12</v>
      </c>
      <c r="G37" s="63">
        <v>0.8</v>
      </c>
      <c r="H37" s="64" t="s">
        <v>106</v>
      </c>
      <c r="I37" s="65">
        <f>(E37*1000)/(9562*0.8)</f>
        <v>0.28139280132294503</v>
      </c>
      <c r="J37" s="24">
        <f t="shared" si="0"/>
        <v>274.46543329968227</v>
      </c>
      <c r="K37" s="388">
        <v>1.8050850000000001</v>
      </c>
      <c r="L37" s="66" t="s">
        <v>12</v>
      </c>
      <c r="M37" s="67">
        <f t="shared" si="18"/>
        <v>0.19248809502045616</v>
      </c>
      <c r="N37" s="332">
        <v>25</v>
      </c>
      <c r="O37" s="358"/>
      <c r="P37" s="11"/>
    </row>
    <row r="38" spans="1:22" s="2" customFormat="1" ht="34.5">
      <c r="A38" s="36">
        <v>34</v>
      </c>
      <c r="B38" s="37" t="s">
        <v>30</v>
      </c>
      <c r="C38" s="38" t="s">
        <v>31</v>
      </c>
      <c r="D38" s="39" t="s">
        <v>5</v>
      </c>
      <c r="E38" s="368">
        <v>0.34632499999999999</v>
      </c>
      <c r="F38" s="40" t="s">
        <v>14</v>
      </c>
      <c r="G38" s="41">
        <v>0.99</v>
      </c>
      <c r="H38" s="42" t="s">
        <v>105</v>
      </c>
      <c r="I38" s="43">
        <f>(E38*1000)/(860*0.99)</f>
        <v>0.40677120037585152</v>
      </c>
      <c r="J38" s="44">
        <f t="shared" si="0"/>
        <v>396.75724908420523</v>
      </c>
      <c r="K38" s="389">
        <v>0.30241200000000001</v>
      </c>
      <c r="L38" s="45" t="s">
        <v>14</v>
      </c>
      <c r="M38" s="46">
        <f t="shared" si="18"/>
        <v>0.14520918482070799</v>
      </c>
      <c r="N38" s="334">
        <v>15</v>
      </c>
      <c r="O38" s="358"/>
      <c r="P38" s="11"/>
    </row>
    <row r="39" spans="1:22" s="2" customFormat="1" ht="34.5">
      <c r="A39" s="297">
        <v>35</v>
      </c>
      <c r="B39" s="298" t="s">
        <v>32</v>
      </c>
      <c r="C39" s="299" t="s">
        <v>33</v>
      </c>
      <c r="D39" s="300" t="s">
        <v>6</v>
      </c>
      <c r="E39" s="404">
        <v>5.4101369999999998</v>
      </c>
      <c r="F39" s="301" t="s">
        <v>12</v>
      </c>
      <c r="G39" s="302">
        <v>0.92</v>
      </c>
      <c r="H39" s="303" t="s">
        <v>133</v>
      </c>
      <c r="I39" s="304">
        <f>(E39*1000)/(11000*0.92)</f>
        <v>0.5345985177865612</v>
      </c>
      <c r="J39" s="305">
        <f>+(I39/$I$5)*100</f>
        <v>521.43769540593428</v>
      </c>
      <c r="K39" s="390">
        <v>4.3479219999999996</v>
      </c>
      <c r="L39" s="306" t="s">
        <v>12</v>
      </c>
      <c r="M39" s="307">
        <f>+(E39/K39)-1</f>
        <v>0.24430406065242205</v>
      </c>
      <c r="N39" s="342">
        <v>33</v>
      </c>
      <c r="O39" s="358"/>
      <c r="P39" s="11"/>
    </row>
    <row r="40" spans="1:22" s="2" customFormat="1" ht="34.5">
      <c r="A40" s="286">
        <v>36</v>
      </c>
      <c r="B40" s="287" t="s">
        <v>41</v>
      </c>
      <c r="C40" s="288" t="s">
        <v>34</v>
      </c>
      <c r="D40" s="289" t="s">
        <v>6</v>
      </c>
      <c r="E40" s="405">
        <v>5.9511500000000002</v>
      </c>
      <c r="F40" s="290" t="s">
        <v>12</v>
      </c>
      <c r="G40" s="291">
        <v>0.92</v>
      </c>
      <c r="H40" s="292" t="s">
        <v>134</v>
      </c>
      <c r="I40" s="293">
        <f>(E40*1000)/(11000*0.92)</f>
        <v>0.58805830039525697</v>
      </c>
      <c r="J40" s="294">
        <f>+(I40/$I$5)*100</f>
        <v>573.58139747940345</v>
      </c>
      <c r="K40" s="391">
        <v>4.7827140000000004</v>
      </c>
      <c r="L40" s="295" t="s">
        <v>12</v>
      </c>
      <c r="M40" s="296">
        <f>+(E40/K40)-1</f>
        <v>0.24430396632539586</v>
      </c>
      <c r="N40" s="343">
        <v>33</v>
      </c>
      <c r="O40" s="358"/>
      <c r="P40" s="11"/>
    </row>
    <row r="41" spans="1:22" s="2" customFormat="1" ht="33" customHeight="1">
      <c r="A41" s="308">
        <v>37</v>
      </c>
      <c r="B41" s="309" t="s">
        <v>44</v>
      </c>
      <c r="C41" s="310" t="s">
        <v>35</v>
      </c>
      <c r="D41" s="311" t="s">
        <v>7</v>
      </c>
      <c r="E41" s="406">
        <v>6.1015410000000001</v>
      </c>
      <c r="F41" s="312" t="s">
        <v>12</v>
      </c>
      <c r="G41" s="313">
        <v>0.92</v>
      </c>
      <c r="H41" s="314" t="s">
        <v>135</v>
      </c>
      <c r="I41" s="315">
        <f>(E41*1000)/(11100*0.92)</f>
        <v>0.59748736780258516</v>
      </c>
      <c r="J41" s="316">
        <f>+(I41/$I$5)*100</f>
        <v>582.77833876360546</v>
      </c>
      <c r="K41" s="392">
        <v>5.1733830000000003</v>
      </c>
      <c r="L41" s="317" t="s">
        <v>12</v>
      </c>
      <c r="M41" s="318">
        <f>+(E41/K41)-1</f>
        <v>0.17941026210508659</v>
      </c>
      <c r="N41" s="340">
        <v>20</v>
      </c>
      <c r="O41" s="358"/>
      <c r="P41" s="11"/>
    </row>
    <row r="42" spans="1:22" s="2" customFormat="1" ht="36">
      <c r="A42" s="68">
        <v>38</v>
      </c>
      <c r="B42" s="69" t="s">
        <v>43</v>
      </c>
      <c r="C42" s="70" t="s">
        <v>42</v>
      </c>
      <c r="D42" s="71" t="s">
        <v>8</v>
      </c>
      <c r="E42" s="370">
        <v>5.2853274499999996</v>
      </c>
      <c r="F42" s="72" t="s">
        <v>12</v>
      </c>
      <c r="G42" s="73">
        <v>0.84</v>
      </c>
      <c r="H42" s="74" t="s">
        <v>89</v>
      </c>
      <c r="I42" s="75">
        <f>(E42*1000)/(10256*0.84)</f>
        <v>0.61350004759118937</v>
      </c>
      <c r="J42" s="76">
        <f t="shared" si="0"/>
        <v>598.39681612267759</v>
      </c>
      <c r="K42" s="393">
        <v>4.6234080000000004</v>
      </c>
      <c r="L42" s="77" t="s">
        <v>12</v>
      </c>
      <c r="M42" s="78">
        <f>+(E42/K42)-1</f>
        <v>0.14316699932171217</v>
      </c>
      <c r="N42" s="333">
        <v>14</v>
      </c>
      <c r="O42" s="358"/>
      <c r="P42" s="323">
        <v>4.5624260000000003</v>
      </c>
    </row>
    <row r="43" spans="1:22" s="2" customFormat="1" ht="35.25" thickBot="1">
      <c r="A43" s="275">
        <v>39</v>
      </c>
      <c r="B43" s="276" t="s">
        <v>36</v>
      </c>
      <c r="C43" s="277" t="s">
        <v>33</v>
      </c>
      <c r="D43" s="278" t="s">
        <v>6</v>
      </c>
      <c r="E43" s="407">
        <v>6.6949149999999999</v>
      </c>
      <c r="F43" s="279" t="s">
        <v>12</v>
      </c>
      <c r="G43" s="280">
        <v>0.9</v>
      </c>
      <c r="H43" s="281" t="s">
        <v>136</v>
      </c>
      <c r="I43" s="282">
        <f>(E43*1000)/(11000*0.9)</f>
        <v>0.67625404040404036</v>
      </c>
      <c r="J43" s="283">
        <f t="shared" si="0"/>
        <v>659.60592221099262</v>
      </c>
      <c r="K43" s="394">
        <v>5.9039549999999998</v>
      </c>
      <c r="L43" s="284" t="s">
        <v>12</v>
      </c>
      <c r="M43" s="285">
        <f t="shared" ref="M43" si="19">+(E43/K43)-1</f>
        <v>0.13397121082393082</v>
      </c>
      <c r="N43" s="327">
        <v>13</v>
      </c>
      <c r="O43" s="358"/>
      <c r="P43" s="11"/>
    </row>
    <row r="44" spans="1:22" s="2" customFormat="1" ht="22.5" customHeight="1">
      <c r="A44" s="465" t="s">
        <v>1</v>
      </c>
      <c r="B44" s="466"/>
      <c r="C44" s="467"/>
      <c r="D44" s="444" t="s">
        <v>2</v>
      </c>
      <c r="E44" s="445"/>
      <c r="F44" s="445"/>
      <c r="G44" s="445"/>
      <c r="H44" s="445"/>
      <c r="I44" s="445"/>
      <c r="J44" s="445"/>
      <c r="K44" s="445"/>
      <c r="L44" s="446"/>
      <c r="M44" s="447" t="s">
        <v>67</v>
      </c>
      <c r="N44" s="448"/>
      <c r="O44" s="352"/>
      <c r="P44" s="14"/>
    </row>
    <row r="45" spans="1:22" s="2" customFormat="1" ht="17.25" customHeight="1">
      <c r="A45" s="468"/>
      <c r="B45" s="469"/>
      <c r="C45" s="470"/>
      <c r="D45" s="451" t="s">
        <v>90</v>
      </c>
      <c r="E45" s="452"/>
      <c r="F45" s="452"/>
      <c r="G45" s="452"/>
      <c r="H45" s="453"/>
      <c r="I45" s="451" t="s">
        <v>91</v>
      </c>
      <c r="J45" s="452"/>
      <c r="K45" s="452"/>
      <c r="L45" s="453"/>
      <c r="M45" s="449"/>
      <c r="N45" s="450"/>
      <c r="O45" s="352"/>
      <c r="P45" s="14"/>
    </row>
    <row r="46" spans="1:22" s="2" customFormat="1" ht="22.5" customHeight="1">
      <c r="A46" s="432" t="s">
        <v>60</v>
      </c>
      <c r="B46" s="433"/>
      <c r="C46" s="434"/>
      <c r="D46" s="435">
        <v>3.9872999999999998</v>
      </c>
      <c r="E46" s="436"/>
      <c r="F46" s="436"/>
      <c r="G46" s="430" t="s">
        <v>16</v>
      </c>
      <c r="H46" s="431"/>
      <c r="I46" s="419">
        <v>3.605</v>
      </c>
      <c r="J46" s="420"/>
      <c r="K46" s="430" t="s">
        <v>16</v>
      </c>
      <c r="L46" s="431"/>
      <c r="M46" s="454">
        <f>+(D46/I46)-1</f>
        <v>0.10604715672676823</v>
      </c>
      <c r="N46" s="455"/>
      <c r="O46" s="353"/>
      <c r="P46" s="14"/>
    </row>
    <row r="47" spans="1:22" s="2" customFormat="1" ht="22.5" customHeight="1" thickBot="1">
      <c r="A47" s="441" t="s">
        <v>18</v>
      </c>
      <c r="B47" s="442"/>
      <c r="C47" s="443"/>
      <c r="D47" s="421">
        <v>4.9413</v>
      </c>
      <c r="E47" s="422"/>
      <c r="F47" s="422"/>
      <c r="G47" s="423" t="s">
        <v>16</v>
      </c>
      <c r="H47" s="424"/>
      <c r="I47" s="425">
        <v>3.9174000000000002</v>
      </c>
      <c r="J47" s="426"/>
      <c r="K47" s="423" t="s">
        <v>16</v>
      </c>
      <c r="L47" s="424"/>
      <c r="M47" s="437">
        <f>+(D47/I47)-1</f>
        <v>0.26137233879614019</v>
      </c>
      <c r="N47" s="438"/>
      <c r="O47" s="353"/>
      <c r="P47" s="14"/>
    </row>
    <row r="48" spans="1:22" s="2" customFormat="1" ht="16.5" customHeight="1" thickBot="1">
      <c r="A48" s="456" t="s">
        <v>137</v>
      </c>
      <c r="B48" s="457"/>
      <c r="C48" s="457"/>
      <c r="D48" s="457"/>
      <c r="E48" s="457"/>
      <c r="F48" s="457"/>
      <c r="G48" s="457"/>
      <c r="H48" s="457"/>
      <c r="I48" s="457"/>
      <c r="J48" s="457"/>
      <c r="K48" s="457"/>
      <c r="L48" s="457"/>
      <c r="M48" s="457"/>
      <c r="N48" s="458"/>
      <c r="O48" s="351"/>
      <c r="P48" s="11"/>
    </row>
    <row r="49" spans="1:16" s="2" customFormat="1" ht="18.75" customHeight="1">
      <c r="A49" s="427" t="s">
        <v>0</v>
      </c>
      <c r="B49" s="428"/>
      <c r="C49" s="428"/>
      <c r="D49" s="428"/>
      <c r="E49" s="428"/>
      <c r="F49" s="428"/>
      <c r="G49" s="428"/>
      <c r="H49" s="428"/>
      <c r="I49" s="428"/>
      <c r="J49" s="428"/>
      <c r="K49" s="428"/>
      <c r="L49" s="428"/>
      <c r="M49" s="428"/>
      <c r="N49" s="429"/>
      <c r="O49" s="354"/>
      <c r="P49" s="14"/>
    </row>
    <row r="50" spans="1:16" s="2" customFormat="1" ht="15" customHeight="1">
      <c r="A50" s="416" t="s">
        <v>37</v>
      </c>
      <c r="B50" s="439"/>
      <c r="C50" s="439"/>
      <c r="D50" s="439"/>
      <c r="E50" s="439"/>
      <c r="F50" s="439"/>
      <c r="G50" s="439"/>
      <c r="H50" s="439"/>
      <c r="I50" s="439"/>
      <c r="J50" s="439"/>
      <c r="K50" s="439"/>
      <c r="L50" s="439"/>
      <c r="M50" s="439"/>
      <c r="N50" s="440"/>
      <c r="O50" s="355"/>
      <c r="P50" s="14"/>
    </row>
    <row r="51" spans="1:16" s="4" customFormat="1" ht="30" customHeight="1">
      <c r="A51" s="416" t="s">
        <v>9</v>
      </c>
      <c r="B51" s="417"/>
      <c r="C51" s="417"/>
      <c r="D51" s="417"/>
      <c r="E51" s="417"/>
      <c r="F51" s="417"/>
      <c r="G51" s="417"/>
      <c r="H51" s="417"/>
      <c r="I51" s="417"/>
      <c r="J51" s="417"/>
      <c r="K51" s="417"/>
      <c r="L51" s="417"/>
      <c r="M51" s="417"/>
      <c r="N51" s="418"/>
      <c r="O51" s="356"/>
      <c r="P51" s="23"/>
    </row>
    <row r="52" spans="1:16" s="2" customFormat="1" ht="63" customHeight="1">
      <c r="A52" s="416" t="s">
        <v>93</v>
      </c>
      <c r="B52" s="417"/>
      <c r="C52" s="417"/>
      <c r="D52" s="417"/>
      <c r="E52" s="417"/>
      <c r="F52" s="417"/>
      <c r="G52" s="417"/>
      <c r="H52" s="417"/>
      <c r="I52" s="417"/>
      <c r="J52" s="417"/>
      <c r="K52" s="417"/>
      <c r="L52" s="417"/>
      <c r="M52" s="417"/>
      <c r="N52" s="418"/>
      <c r="O52" s="356"/>
      <c r="P52" s="14"/>
    </row>
    <row r="53" spans="1:16" s="2" customFormat="1" ht="101.25" customHeight="1">
      <c r="A53" s="416" t="s">
        <v>66</v>
      </c>
      <c r="B53" s="417"/>
      <c r="C53" s="417"/>
      <c r="D53" s="417"/>
      <c r="E53" s="417"/>
      <c r="F53" s="417"/>
      <c r="G53" s="417"/>
      <c r="H53" s="417"/>
      <c r="I53" s="417"/>
      <c r="J53" s="417"/>
      <c r="K53" s="417"/>
      <c r="L53" s="417"/>
      <c r="M53" s="417"/>
      <c r="N53" s="418"/>
      <c r="O53" s="356"/>
      <c r="P53" s="14"/>
    </row>
    <row r="54" spans="1:16" s="2" customFormat="1" ht="17.25">
      <c r="A54" s="416" t="s">
        <v>127</v>
      </c>
      <c r="B54" s="417"/>
      <c r="C54" s="417"/>
      <c r="D54" s="417"/>
      <c r="E54" s="417"/>
      <c r="F54" s="417"/>
      <c r="G54" s="417"/>
      <c r="H54" s="417"/>
      <c r="I54" s="417"/>
      <c r="J54" s="417"/>
      <c r="K54" s="417"/>
      <c r="L54" s="417"/>
      <c r="M54" s="417"/>
      <c r="N54" s="418"/>
      <c r="O54" s="356"/>
      <c r="P54" s="14"/>
    </row>
    <row r="55" spans="1:16" s="2" customFormat="1" ht="30.75" customHeight="1">
      <c r="A55" s="416" t="s">
        <v>128</v>
      </c>
      <c r="B55" s="417"/>
      <c r="C55" s="417"/>
      <c r="D55" s="417"/>
      <c r="E55" s="417"/>
      <c r="F55" s="417"/>
      <c r="G55" s="417"/>
      <c r="H55" s="417"/>
      <c r="I55" s="417"/>
      <c r="J55" s="417"/>
      <c r="K55" s="417"/>
      <c r="L55" s="417"/>
      <c r="M55" s="417"/>
      <c r="N55" s="418"/>
      <c r="O55" s="356"/>
      <c r="P55" s="14"/>
    </row>
    <row r="56" spans="1:16" s="2" customFormat="1" ht="33.75" customHeight="1">
      <c r="A56" s="416" t="s">
        <v>129</v>
      </c>
      <c r="B56" s="417"/>
      <c r="C56" s="417"/>
      <c r="D56" s="417"/>
      <c r="E56" s="417"/>
      <c r="F56" s="417"/>
      <c r="G56" s="417"/>
      <c r="H56" s="417"/>
      <c r="I56" s="417"/>
      <c r="J56" s="417"/>
      <c r="K56" s="417"/>
      <c r="L56" s="417"/>
      <c r="M56" s="417"/>
      <c r="N56" s="418"/>
      <c r="O56" s="356"/>
      <c r="P56" s="14"/>
    </row>
    <row r="57" spans="1:16" s="2" customFormat="1" ht="59.25" customHeight="1">
      <c r="A57" s="462" t="s">
        <v>130</v>
      </c>
      <c r="B57" s="463"/>
      <c r="C57" s="463"/>
      <c r="D57" s="463"/>
      <c r="E57" s="463"/>
      <c r="F57" s="463"/>
      <c r="G57" s="463"/>
      <c r="H57" s="463"/>
      <c r="I57" s="463"/>
      <c r="J57" s="463"/>
      <c r="K57" s="463"/>
      <c r="L57" s="463"/>
      <c r="M57" s="463"/>
      <c r="N57" s="464"/>
      <c r="O57" s="357"/>
      <c r="P57" s="14"/>
    </row>
    <row r="58" spans="1:16" s="2" customFormat="1" ht="45" customHeight="1">
      <c r="A58" s="416" t="s">
        <v>92</v>
      </c>
      <c r="B58" s="417"/>
      <c r="C58" s="417"/>
      <c r="D58" s="417"/>
      <c r="E58" s="417"/>
      <c r="F58" s="417"/>
      <c r="G58" s="417"/>
      <c r="H58" s="417"/>
      <c r="I58" s="417"/>
      <c r="J58" s="417"/>
      <c r="K58" s="417"/>
      <c r="L58" s="417"/>
      <c r="M58" s="417"/>
      <c r="N58" s="418"/>
      <c r="O58" s="356"/>
      <c r="P58" s="14"/>
    </row>
    <row r="59" spans="1:16" s="2" customFormat="1" ht="45.75" customHeight="1">
      <c r="A59" s="416" t="s">
        <v>131</v>
      </c>
      <c r="B59" s="417"/>
      <c r="C59" s="417"/>
      <c r="D59" s="417"/>
      <c r="E59" s="417"/>
      <c r="F59" s="417"/>
      <c r="G59" s="417"/>
      <c r="H59" s="417"/>
      <c r="I59" s="417"/>
      <c r="J59" s="417"/>
      <c r="K59" s="417"/>
      <c r="L59" s="417"/>
      <c r="M59" s="417"/>
      <c r="N59" s="418"/>
      <c r="O59" s="356"/>
      <c r="P59" s="14"/>
    </row>
    <row r="60" spans="1:16" s="2" customFormat="1" ht="17.25">
      <c r="A60" s="413" t="s">
        <v>132</v>
      </c>
      <c r="B60" s="414"/>
      <c r="C60" s="414"/>
      <c r="D60" s="414"/>
      <c r="E60" s="414"/>
      <c r="F60" s="414"/>
      <c r="G60" s="414"/>
      <c r="H60" s="414"/>
      <c r="I60" s="414"/>
      <c r="J60" s="414"/>
      <c r="K60" s="414"/>
      <c r="L60" s="414"/>
      <c r="M60" s="414"/>
      <c r="N60" s="415"/>
      <c r="O60" s="356"/>
      <c r="P60" s="14"/>
    </row>
    <row r="64" spans="1:16">
      <c r="E64" s="5"/>
      <c r="F64" s="5"/>
      <c r="I64" s="5"/>
      <c r="J64" s="5"/>
      <c r="K64" s="5"/>
      <c r="L64" s="5"/>
    </row>
  </sheetData>
  <mergeCells count="41">
    <mergeCell ref="A2:N2"/>
    <mergeCell ref="A58:N58"/>
    <mergeCell ref="A56:N56"/>
    <mergeCell ref="A53:N53"/>
    <mergeCell ref="A55:N55"/>
    <mergeCell ref="A54:N54"/>
    <mergeCell ref="A57:N57"/>
    <mergeCell ref="A44:C45"/>
    <mergeCell ref="A3:B4"/>
    <mergeCell ref="D3:D4"/>
    <mergeCell ref="K3:L4"/>
    <mergeCell ref="M3:N3"/>
    <mergeCell ref="E3:F4"/>
    <mergeCell ref="G3:G4"/>
    <mergeCell ref="H3:I4"/>
    <mergeCell ref="J3:J4"/>
    <mergeCell ref="K46:L46"/>
    <mergeCell ref="A50:N50"/>
    <mergeCell ref="A47:C47"/>
    <mergeCell ref="D44:L44"/>
    <mergeCell ref="M44:N45"/>
    <mergeCell ref="D45:H45"/>
    <mergeCell ref="I45:L45"/>
    <mergeCell ref="M46:N46"/>
    <mergeCell ref="A48:N48"/>
    <mergeCell ref="A1:N1"/>
    <mergeCell ref="C3:C4"/>
    <mergeCell ref="A60:N60"/>
    <mergeCell ref="A59:N59"/>
    <mergeCell ref="A51:N51"/>
    <mergeCell ref="I46:J46"/>
    <mergeCell ref="D47:F47"/>
    <mergeCell ref="G47:H47"/>
    <mergeCell ref="I47:J47"/>
    <mergeCell ref="K47:L47"/>
    <mergeCell ref="A52:N52"/>
    <mergeCell ref="A49:N49"/>
    <mergeCell ref="G46:H46"/>
    <mergeCell ref="A46:C46"/>
    <mergeCell ref="D46:F46"/>
    <mergeCell ref="M47:N47"/>
  </mergeCells>
  <phoneticPr fontId="0" type="noConversion"/>
  <printOptions horizontalCentered="1" verticalCentered="1"/>
  <pageMargins left="0" right="0" top="0" bottom="0" header="0" footer="0"/>
  <pageSetup paperSize="9" scale="40" orientation="portrait" r:id="rId1"/>
  <headerFooter alignWithMargins="0">
    <oddFooter>&amp;L&amp;8Dok. No: TB.Yİ.03&amp;C&amp;8Rev. No: 1&amp;R&amp;8Rev. Tarihi: 08.06.2007</oddFooter>
  </headerFooter>
  <ignoredErrors>
    <ignoredError sqref="I37 I34 I42"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SANAYİ</vt:lpstr>
      <vt:lpstr>SANAYİ!Yazdırma_Alanı</vt:lpstr>
    </vt:vector>
  </TitlesOfParts>
  <Company>teknik yayıncılık tanıtım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Muhittin Tekman</cp:lastModifiedBy>
  <cp:lastPrinted>2018-04-09T13:10:53Z</cp:lastPrinted>
  <dcterms:created xsi:type="dcterms:W3CDTF">2005-09-07T09:12:33Z</dcterms:created>
  <dcterms:modified xsi:type="dcterms:W3CDTF">2018-04-09T13:10:57Z</dcterms:modified>
</cp:coreProperties>
</file>