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35" yWindow="-30" windowWidth="11520" windowHeight="9645" tabRatio="601"/>
  </bookViews>
  <sheets>
    <sheet name="konut" sheetId="11" r:id="rId1"/>
  </sheets>
  <definedNames>
    <definedName name="_xlnm.Print_Area" localSheetId="0">konut!$A$1:$O$44</definedName>
  </definedNames>
  <calcPr calcId="124519"/>
</workbook>
</file>

<file path=xl/calcChain.xml><?xml version="1.0" encoding="utf-8"?>
<calcChain xmlns="http://schemas.openxmlformats.org/spreadsheetml/2006/main">
  <c r="N27" i="11"/>
  <c r="J27"/>
  <c r="N21" l="1"/>
  <c r="J21"/>
  <c r="J19"/>
  <c r="N17"/>
  <c r="J17"/>
  <c r="N14" l="1"/>
  <c r="J14"/>
  <c r="N10"/>
  <c r="J10"/>
  <c r="J8" l="1"/>
  <c r="J18"/>
  <c r="J15"/>
  <c r="J16"/>
  <c r="J11"/>
  <c r="J7"/>
  <c r="J12"/>
  <c r="J9"/>
  <c r="J5"/>
  <c r="K10" s="1"/>
  <c r="J13"/>
  <c r="J6"/>
  <c r="K9" l="1"/>
  <c r="K16"/>
  <c r="K14"/>
  <c r="K6"/>
  <c r="K12"/>
  <c r="K15"/>
  <c r="K13"/>
  <c r="K7"/>
  <c r="K5"/>
  <c r="K27"/>
  <c r="K19"/>
  <c r="K21"/>
  <c r="K17"/>
  <c r="K11"/>
  <c r="K8"/>
  <c r="K18"/>
  <c r="N8"/>
  <c r="N18"/>
  <c r="N12"/>
  <c r="N9"/>
  <c r="N5"/>
  <c r="N13"/>
  <c r="N6"/>
  <c r="N15"/>
  <c r="N16"/>
  <c r="N11"/>
  <c r="N7"/>
  <c r="N33" l="1"/>
  <c r="N32"/>
  <c r="N28" l="1"/>
  <c r="J28"/>
  <c r="K28" s="1"/>
  <c r="N24"/>
  <c r="N25"/>
  <c r="N26"/>
  <c r="N23"/>
  <c r="N22"/>
  <c r="N20"/>
  <c r="N19"/>
  <c r="J24"/>
  <c r="K24" s="1"/>
  <c r="J25"/>
  <c r="K25" s="1"/>
  <c r="J26"/>
  <c r="K26" s="1"/>
  <c r="J23"/>
  <c r="K23" s="1"/>
  <c r="J22"/>
  <c r="K22" s="1"/>
  <c r="J20"/>
  <c r="K20" s="1"/>
</calcChain>
</file>

<file path=xl/sharedStrings.xml><?xml version="1.0" encoding="utf-8"?>
<sst xmlns="http://schemas.openxmlformats.org/spreadsheetml/2006/main" count="183" uniqueCount="105">
  <si>
    <t>DÖVİZLER</t>
  </si>
  <si>
    <t>T.C. Merkez Bankası Efektif Satış Fiyatı</t>
  </si>
  <si>
    <t>7000
kcal/kg</t>
  </si>
  <si>
    <t>860
kcal/kWh</t>
  </si>
  <si>
    <t>9875
kcal/kg</t>
  </si>
  <si>
    <t>11100
kcal/kg</t>
  </si>
  <si>
    <t>10256
kcal/kg</t>
  </si>
  <si>
    <t>11000
kcal/kg</t>
  </si>
  <si>
    <t>Yakıt
Çeşidi</t>
  </si>
  <si>
    <t>İlgili 
Şirket</t>
  </si>
  <si>
    <t>TL/kg</t>
  </si>
  <si>
    <t xml:space="preserve">TL/kg </t>
  </si>
  <si>
    <t>TL/kWh</t>
  </si>
  <si>
    <t>Yakıt 
Alt 
Isıl 
Değeri</t>
  </si>
  <si>
    <t>TL</t>
  </si>
  <si>
    <t>Avro</t>
  </si>
  <si>
    <t>Ortalama 
İşletme 
Verim 
Değeri</t>
  </si>
  <si>
    <r>
      <t xml:space="preserve">İthal Sibirya Kömürü
</t>
    </r>
    <r>
      <rPr>
        <sz val="14"/>
        <rFont val="Arial"/>
        <family val="2"/>
        <charset val="162"/>
      </rPr>
      <t>Portakal Tipi</t>
    </r>
  </si>
  <si>
    <r>
      <t xml:space="preserve">Fuel-oil No: 4 </t>
    </r>
    <r>
      <rPr>
        <sz val="14"/>
        <rFont val="Arial"/>
        <family val="2"/>
        <charset val="162"/>
      </rPr>
      <t xml:space="preserve">
Kalorifer Yakıtı</t>
    </r>
  </si>
  <si>
    <r>
      <t>Türkiye</t>
    </r>
    <r>
      <rPr>
        <b/>
        <sz val="14"/>
        <rFont val="Arial"/>
        <family val="2"/>
        <charset val="162"/>
      </rPr>
      <t xml:space="preserve">
TEDAŞ</t>
    </r>
  </si>
  <si>
    <r>
      <t xml:space="preserve">Dökmegaz </t>
    </r>
    <r>
      <rPr>
        <sz val="14"/>
        <rFont val="Arial"/>
        <family val="2"/>
        <charset val="162"/>
      </rPr>
      <t xml:space="preserve">Konut
LPG - </t>
    </r>
    <r>
      <rPr>
        <b/>
        <sz val="14"/>
        <rFont val="Arial"/>
        <family val="2"/>
        <charset val="162"/>
      </rPr>
      <t>Propan</t>
    </r>
  </si>
  <si>
    <r>
      <t>İstanbul</t>
    </r>
    <r>
      <rPr>
        <b/>
        <sz val="14"/>
        <rFont val="Arial"/>
        <family val="2"/>
        <charset val="162"/>
      </rPr>
      <t xml:space="preserve">
İPRAGAZ-AYGAZ</t>
    </r>
  </si>
  <si>
    <r>
      <t xml:space="preserve">     LPG 12 kg  </t>
    </r>
    <r>
      <rPr>
        <sz val="14"/>
        <rFont val="Arial"/>
        <family val="2"/>
        <charset val="162"/>
      </rPr>
      <t xml:space="preserve">
   Ev Tüpü  İstanbul</t>
    </r>
  </si>
  <si>
    <r>
      <t>KONUTLARDA</t>
    </r>
    <r>
      <rPr>
        <sz val="16"/>
        <rFont val="Arial"/>
        <family val="2"/>
        <charset val="162"/>
      </rPr>
      <t xml:space="preserve"> 1000 kcal ısı ihtiyacı için gerekli olan </t>
    </r>
    <r>
      <rPr>
        <b/>
        <sz val="16"/>
        <rFont val="Arial"/>
        <family val="2"/>
        <charset val="162"/>
      </rPr>
      <t>ÇEŞİTLİ YAKITLAR</t>
    </r>
    <r>
      <rPr>
        <sz val="16"/>
        <rFont val="Arial"/>
        <family val="2"/>
        <charset val="162"/>
      </rPr>
      <t xml:space="preserve"> için</t>
    </r>
    <r>
      <rPr>
        <b/>
        <sz val="16"/>
        <rFont val="Arial"/>
        <family val="2"/>
        <charset val="162"/>
      </rPr>
      <t xml:space="preserve"> MALİYET KARŞILAŞTIRMA </t>
    </r>
    <r>
      <rPr>
        <sz val="16"/>
        <rFont val="Arial"/>
        <family val="2"/>
        <charset val="162"/>
      </rPr>
      <t>TABLOSU</t>
    </r>
  </si>
  <si>
    <t>ABD Doları</t>
  </si>
  <si>
    <r>
      <t xml:space="preserve">Motorin 
</t>
    </r>
    <r>
      <rPr>
        <sz val="14"/>
        <rFont val="Arial"/>
        <family val="2"/>
        <charset val="162"/>
      </rPr>
      <t>(VP Diesel)</t>
    </r>
  </si>
  <si>
    <r>
      <rPr>
        <b/>
        <sz val="14"/>
        <rFont val="Arial"/>
        <family val="2"/>
        <charset val="162"/>
      </rPr>
      <t>Yerli Linyit +18 mm</t>
    </r>
    <r>
      <rPr>
        <sz val="12"/>
        <rFont val="Arial"/>
        <family val="2"/>
        <charset val="162"/>
      </rPr>
      <t xml:space="preserve">
Yıkanmış Parça- Torba</t>
    </r>
  </si>
  <si>
    <r>
      <t xml:space="preserve">Yıllık 
</t>
    </r>
    <r>
      <rPr>
        <b/>
        <sz val="13"/>
        <rFont val="Arial"/>
        <family val="2"/>
        <charset val="162"/>
      </rPr>
      <t>Değişim</t>
    </r>
    <r>
      <rPr>
        <sz val="13"/>
        <rFont val="Arial"/>
        <family val="2"/>
        <charset val="162"/>
      </rPr>
      <t xml:space="preserve"> Oranı</t>
    </r>
  </si>
  <si>
    <t>Sıra No</t>
  </si>
  <si>
    <t>TESİSAT DERGİSİ - B2B MEDYA - TEKNİK SEKTÖR YAYINCILIĞI</t>
  </si>
  <si>
    <t>8250
kcal/m³</t>
  </si>
  <si>
    <t>TL/m³</t>
  </si>
  <si>
    <r>
      <t>TL/m</t>
    </r>
    <r>
      <rPr>
        <vertAlign val="superscript"/>
        <sz val="11"/>
        <rFont val="Arial"/>
        <family val="2"/>
      </rPr>
      <t>3</t>
    </r>
  </si>
  <si>
    <r>
      <t xml:space="preserve">Ankara
</t>
    </r>
    <r>
      <rPr>
        <b/>
        <sz val="12"/>
        <rFont val="Arial"/>
        <family val="2"/>
      </rPr>
      <t>BAŞKENTGAZ</t>
    </r>
  </si>
  <si>
    <r>
      <t xml:space="preserve">İstanbul
</t>
    </r>
    <r>
      <rPr>
        <b/>
        <sz val="12"/>
        <rFont val="Arial"/>
        <family val="2"/>
      </rPr>
      <t>İGDAŞ</t>
    </r>
  </si>
  <si>
    <r>
      <t xml:space="preserve">800.000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rPr>
      <t xml:space="preserve"> üstünde 
</t>
    </r>
    <r>
      <rPr>
        <b/>
        <sz val="12"/>
        <rFont val="Arial"/>
        <family val="2"/>
        <charset val="162"/>
      </rPr>
      <t>Doğalgaz</t>
    </r>
    <r>
      <rPr>
        <sz val="12"/>
        <rFont val="Arial"/>
        <family val="2"/>
        <charset val="162"/>
      </rPr>
      <t xml:space="preserve"> Tüketimi için</t>
    </r>
  </si>
  <si>
    <r>
      <rPr>
        <b/>
        <sz val="12"/>
        <rFont val="Arial"/>
        <family val="2"/>
        <charset val="162"/>
      </rPr>
      <t xml:space="preserve">1.000.001 - 10.000.000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</si>
  <si>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1.000.001 - 10.000.000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</si>
  <si>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100.001 - 1.000.000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</si>
  <si>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1.000.001- 10.000.000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</si>
  <si>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0 - 100.000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</si>
  <si>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100.001 - 1.000.000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</si>
  <si>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0 - 100.000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</si>
  <si>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0 - 800.000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</si>
  <si>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t>En Ucuza 
Göre 
Yakıt 
Maliyeti 
İndeksi</t>
  </si>
  <si>
    <t>NOTLAR: 
Konutlarda kullanılmakta olan cihazlar ısınma amaçlı olarak bireysel mahal ısıtmalarında; kombi, soba vb, merkezi mahal ısıtmalarında ise kalorifer kazanlarıdır ki bu cihazlarda linyit kömür yakıldığı zaman mutfaktaki pişirme amaçlı ısıtma ile banyo ve mutfak için sıcak kullanım suyu temini amaçlı ısıtmalar LPG veya elektrik kullanılarak yapılmak zorundadır. Bu durumda konutlarda 1000 kcal ısı ihtiyacı için gerekli olan toplam yakıt maliyet değerleri sadece doğalgaz kullanımında diğer yakıtlara kıyasla önemli miktarlarda düşmektedir.</t>
  </si>
  <si>
    <r>
      <t>3.</t>
    </r>
    <r>
      <rPr>
        <sz val="11"/>
        <rFont val="Arial"/>
        <family val="2"/>
        <charset val="162"/>
      </rPr>
      <t xml:space="preserve">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r>
  </si>
  <si>
    <t>100.001 - 1.000.000 m3/yıl
Doğalgaz Tüketimi için</t>
  </si>
  <si>
    <t>0- 100.000 m3/yıl
Doğalgaz Tüketimi için</t>
  </si>
  <si>
    <r>
      <t xml:space="preserve">Eskişehir
</t>
    </r>
    <r>
      <rPr>
        <b/>
        <sz val="12"/>
        <rFont val="Arial"/>
        <family val="2"/>
      </rPr>
      <t>ESGAZ KOLİN</t>
    </r>
  </si>
  <si>
    <r>
      <t xml:space="preserve">Eskişehir
</t>
    </r>
    <r>
      <rPr>
        <b/>
        <sz val="12"/>
        <rFont val="Arial"/>
        <family val="2"/>
        <charset val="162"/>
      </rPr>
      <t>ESGAZ KOLİN</t>
    </r>
  </si>
  <si>
    <r>
      <t xml:space="preserve">Bursa
</t>
    </r>
    <r>
      <rPr>
        <b/>
        <sz val="12"/>
        <rFont val="Arial"/>
        <family val="2"/>
        <charset val="162"/>
      </rPr>
      <t>BURSAGAZ SOCAR Turkey</t>
    </r>
  </si>
  <si>
    <r>
      <t xml:space="preserve">İzmit
</t>
    </r>
    <r>
      <rPr>
        <b/>
        <sz val="12"/>
        <rFont val="Arial"/>
        <family val="2"/>
      </rPr>
      <t>İZGAZ PALMET</t>
    </r>
  </si>
  <si>
    <t>4750
kcal/kg</t>
  </si>
  <si>
    <r>
      <t xml:space="preserve">Soma Kısrakdere
Manisa - </t>
    </r>
    <r>
      <rPr>
        <b/>
        <sz val="14"/>
        <rFont val="Arial"/>
        <family val="2"/>
        <charset val="162"/>
      </rPr>
      <t>TKİ ELİ</t>
    </r>
  </si>
  <si>
    <r>
      <t>10.</t>
    </r>
    <r>
      <rPr>
        <sz val="11"/>
        <rFont val="Arial"/>
        <family val="2"/>
        <charset val="162"/>
      </rPr>
      <t>.</t>
    </r>
    <r>
      <rPr>
        <b/>
        <sz val="11"/>
        <rFont val="Arial"/>
        <family val="2"/>
        <charset val="162"/>
      </rPr>
      <t>Ankara'daki Başkent Doğalgaz Dağıtım Şirketi'nin</t>
    </r>
    <r>
      <rPr>
        <sz val="11"/>
        <rFont val="Arial"/>
        <family val="2"/>
        <charset val="162"/>
      </rPr>
      <t xml:space="preserve"> geçtiğimiz yıllardaki fiyatlandırma 0 - 800.000 m3/yıl  ve 800.000 m3/yıl ve üstü şeklinde iki  farklı kategoride olan tarife  0 - 100.000 m3/yıl , 100.001 - 1.000.000 m3/yıl, 1.000.001- 10.000.000 m3/yıl, 10.000.001 - 100.000.000 m3/yıl ile 100.000.001 ve üzeri şeklindeki beş kategori olacak şekllde değişmiştir. Bu nedenle yıllık birim fiyat değişimleri yeni değerler üzerinden uygun şekilde değerlendirilerek belirlenmiştir. Ayrıca konutlardaki kullanım ile ilgili olan bu tabloda Ankara ve diğer şehirlerdeki 10.000.001 - 100.000.000 m3/yıl ile 100.000.001 ve üzeri kategorileri değerlendirilmemiştir.</t>
    </r>
  </si>
  <si>
    <r>
      <rPr>
        <b/>
        <sz val="11"/>
        <rFont val="Arial"/>
        <family val="2"/>
        <charset val="162"/>
      </rPr>
      <t>2.</t>
    </r>
    <r>
      <rPr>
        <sz val="11"/>
        <rFont val="Arial"/>
        <family val="2"/>
        <charset val="162"/>
      </rPr>
      <t xml:space="preserve"> Yakıtların alt ısıl değerine göre işletme verim değeri tam yoğuşmalı cihazlar için; doğalgazda %107, LPG dökmegaz propanda ise %106 alınmıştır. Bu verim değeri mevcut üreticilerin verim değerlerinin ortalamasını temsil etmektedir ki TS-EN 677'ye göre %30 yükte ve 30</t>
    </r>
    <r>
      <rPr>
        <vertAlign val="superscript"/>
        <sz val="11"/>
        <rFont val="Arial"/>
        <family val="2"/>
        <charset val="162"/>
      </rPr>
      <t>0</t>
    </r>
    <r>
      <rPr>
        <sz val="11"/>
        <rFont val="Arial"/>
        <family val="2"/>
        <charset val="162"/>
      </rPr>
      <t>C dönüş suyu sıcaklığındaki işletme koşulları için geçerlidir. Ayrıca yarı yoğuşmalı cihazların da satışları yapılmakta olup, bu cihazlardaki fan modülasyonlu çalıştığı takdirde verim değeri; doğalgazda %103, LPG dökmegaz propanda ise %102 alınabilir, ancak bu tabloda bu tür cihazlar yer sınırlaması nedeniyle değerlendirilememiştir.</t>
    </r>
  </si>
  <si>
    <r>
      <t>1.</t>
    </r>
    <r>
      <rPr>
        <sz val="11"/>
        <rFont val="Arial"/>
        <family val="2"/>
        <charset val="162"/>
      </rPr>
      <t xml:space="preserve"> Bu tablo yakıtların yaklaşık işletme maliyetleri hakkında fikir verebilmek için hazırlanmış olup, </t>
    </r>
    <r>
      <rPr>
        <b/>
        <sz val="11"/>
        <rFont val="Arial"/>
        <family val="2"/>
        <charset val="162"/>
      </rPr>
      <t>mesken elektrik birim fiyatlarına %8, diğer yakıtların birim fiatlarına ise %18 KDV DAHİLDİR.</t>
    </r>
    <r>
      <rPr>
        <sz val="11"/>
        <rFont val="Arial"/>
        <family val="2"/>
        <charset val="162"/>
      </rPr>
      <t xml:space="preserve"> </t>
    </r>
  </si>
  <si>
    <r>
      <t xml:space="preserve">Birim Fiyat 
</t>
    </r>
    <r>
      <rPr>
        <b/>
        <sz val="9"/>
        <rFont val="Arial"/>
        <family val="2"/>
        <charset val="162"/>
      </rPr>
      <t>Değişimi</t>
    </r>
  </si>
  <si>
    <r>
      <rPr>
        <sz val="9"/>
        <rFont val="Arial"/>
        <family val="2"/>
        <charset val="162"/>
      </rPr>
      <t xml:space="preserve">Değişim </t>
    </r>
    <r>
      <rPr>
        <b/>
        <sz val="9"/>
        <rFont val="Arial"/>
        <family val="2"/>
        <charset val="162"/>
      </rPr>
      <t xml:space="preserve">
Sırası</t>
    </r>
  </si>
  <si>
    <r>
      <t>İstanbul Avrupa Yakası</t>
    </r>
    <r>
      <rPr>
        <b/>
        <sz val="14"/>
        <rFont val="Arial"/>
        <family val="2"/>
        <charset val="162"/>
      </rPr>
      <t xml:space="preserve">
OPET</t>
    </r>
  </si>
  <si>
    <r>
      <t>Elektrik 
Mesken</t>
    </r>
    <r>
      <rPr>
        <sz val="14"/>
        <rFont val="Arial"/>
        <family val="2"/>
        <charset val="162"/>
      </rPr>
      <t>(8 kWh/gün ve altı)</t>
    </r>
  </si>
  <si>
    <r>
      <t>Elektrik 
Mesken</t>
    </r>
    <r>
      <rPr>
        <sz val="14"/>
        <rFont val="Arial"/>
        <family val="2"/>
        <charset val="162"/>
      </rPr>
      <t>(8 kWh/gün üstü)</t>
    </r>
  </si>
  <si>
    <r>
      <t>Elektrik 
Ticarethane</t>
    </r>
    <r>
      <rPr>
        <sz val="14"/>
        <rFont val="Arial"/>
        <family val="2"/>
        <charset val="162"/>
      </rPr>
      <t>(30 kWh/gün altı)</t>
    </r>
  </si>
  <si>
    <r>
      <t>Elektrik 
Ticarethane</t>
    </r>
    <r>
      <rPr>
        <sz val="14"/>
        <rFont val="Arial"/>
        <family val="2"/>
        <charset val="162"/>
      </rPr>
      <t>(30 kWh/gün üstü)</t>
    </r>
  </si>
  <si>
    <t>3,226931 x 1000
860 x 0,99</t>
  </si>
  <si>
    <t>4,297430 x 1000
860 x 0,99</t>
  </si>
  <si>
    <t>Açıklamalar</t>
  </si>
  <si>
    <t>3,17420 x 1000
4750 x 0,65</t>
  </si>
  <si>
    <t>7,600000 x 1000
7.000 x 0,65</t>
  </si>
  <si>
    <r>
      <t>İstanbul</t>
    </r>
    <r>
      <rPr>
        <b/>
        <sz val="14"/>
        <rFont val="Arial"/>
        <family val="2"/>
        <charset val="162"/>
      </rPr>
      <t xml:space="preserve">
</t>
    </r>
    <r>
      <rPr>
        <b/>
        <sz val="13"/>
        <rFont val="Arial"/>
        <family val="2"/>
        <charset val="162"/>
      </rPr>
      <t>İTHAL KÖMÜR</t>
    </r>
  </si>
  <si>
    <t>1,734582 x 1000
860 x 0,99</t>
  </si>
  <si>
    <t>2,601871 x 1000
860 x 0,99</t>
  </si>
  <si>
    <t>26,899755 x 1000
11.100 x 1,06</t>
  </si>
  <si>
    <t>26,708333 x 1000
11.000 x 0,90</t>
  </si>
  <si>
    <r>
      <t xml:space="preserve">(  08 ARALIK 2022 </t>
    </r>
    <r>
      <rPr>
        <sz val="12"/>
        <rFont val="Arial"/>
        <family val="2"/>
        <charset val="162"/>
      </rPr>
      <t>tarihinde belirlenmiş</t>
    </r>
    <r>
      <rPr>
        <sz val="18"/>
        <rFont val="Arial"/>
        <family val="2"/>
        <charset val="162"/>
      </rPr>
      <t xml:space="preserve">  </t>
    </r>
    <r>
      <rPr>
        <b/>
        <sz val="18"/>
        <rFont val="Arial"/>
        <family val="2"/>
        <charset val="162"/>
      </rPr>
      <t>KDV DAHİL</t>
    </r>
    <r>
      <rPr>
        <sz val="18"/>
        <rFont val="Arial"/>
        <family val="2"/>
        <charset val="162"/>
      </rPr>
      <t xml:space="preserve"> </t>
    </r>
    <r>
      <rPr>
        <sz val="12"/>
        <rFont val="Arial"/>
        <family val="2"/>
        <charset val="162"/>
      </rPr>
      <t xml:space="preserve">birim fiyatlarla  </t>
    </r>
    <r>
      <rPr>
        <b/>
        <sz val="18"/>
        <rFont val="Arial"/>
        <family val="2"/>
        <charset val="162"/>
      </rPr>
      <t>)</t>
    </r>
  </si>
  <si>
    <r>
      <t xml:space="preserve">08 ARALIK 2022
</t>
    </r>
    <r>
      <rPr>
        <sz val="12"/>
        <rFont val="Arial"/>
        <family val="2"/>
        <charset val="162"/>
      </rPr>
      <t>Tarihindeki
Birim Fiyat</t>
    </r>
  </si>
  <si>
    <r>
      <t>08 ARALIK 2022</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</si>
  <si>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r>
      <t xml:space="preserve">08 ARALIK </t>
    </r>
    <r>
      <rPr>
        <b/>
        <sz val="12"/>
        <rFont val="Arial"/>
        <family val="2"/>
        <charset val="162"/>
      </rPr>
      <t>2022</t>
    </r>
    <r>
      <rPr>
        <sz val="12"/>
        <rFont val="Arial"/>
        <family val="2"/>
        <charset val="162"/>
      </rPr>
      <t xml:space="preserve"> tarihinde</t>
    </r>
  </si>
  <si>
    <r>
      <t xml:space="preserve">08 ARALIK </t>
    </r>
    <r>
      <rPr>
        <b/>
        <sz val="12"/>
        <rFont val="Arial"/>
        <family val="2"/>
        <charset val="162"/>
      </rPr>
      <t>2021</t>
    </r>
    <r>
      <rPr>
        <sz val="12"/>
        <rFont val="Arial"/>
        <family val="2"/>
        <charset val="162"/>
      </rPr>
      <t xml:space="preserve"> tarihinde</t>
    </r>
  </si>
  <si>
    <r>
      <t xml:space="preserve">5. LPG tüpgaz ve Dökmegaz fiyatları </t>
    </r>
    <r>
      <rPr>
        <sz val="11"/>
        <rFont val="Arial"/>
        <family val="2"/>
        <charset val="162"/>
      </rPr>
      <t>04 Kasım 2022 tarihinde yayınlanan</t>
    </r>
    <r>
      <rPr>
        <b/>
        <sz val="11"/>
        <rFont val="Arial"/>
        <family val="2"/>
        <charset val="162"/>
      </rPr>
      <t xml:space="preserve"> İPRAGAZ </t>
    </r>
    <r>
      <rPr>
        <sz val="11"/>
        <rFont val="Arial"/>
        <family val="2"/>
        <charset val="162"/>
      </rPr>
      <t>ve</t>
    </r>
    <r>
      <rPr>
        <b/>
        <sz val="11"/>
        <rFont val="Arial"/>
        <family val="2"/>
        <charset val="162"/>
      </rPr>
      <t xml:space="preserve"> AYGAZ'ın</t>
    </r>
    <r>
      <rPr>
        <sz val="11"/>
        <rFont val="Arial"/>
        <family val="2"/>
        <charset val="162"/>
      </rPr>
      <t xml:space="preserve"> 08 ARALIK 2022 tarihinde geçerli olan fiyat sirkülerlerinden alınmış olan fiyatların ortalamasıdır.</t>
    </r>
    <r>
      <rPr>
        <b/>
        <sz val="11"/>
        <rFont val="Arial"/>
        <family val="2"/>
        <charset val="162"/>
      </rPr>
      <t xml:space="preserve"> </t>
    </r>
    <r>
      <rPr>
        <sz val="11"/>
        <rFont val="Arial"/>
        <family val="2"/>
        <charset val="162"/>
      </rPr>
      <t xml:space="preserve">Birim fiyatlar belirlenirken işletme maliyetleri gözönüne alınmamıştır. </t>
    </r>
  </si>
  <si>
    <r>
      <t>6.</t>
    </r>
    <r>
      <rPr>
        <sz val="11"/>
        <rFont val="Arial"/>
        <family val="2"/>
        <charset val="162"/>
      </rPr>
      <t xml:space="preserve"> </t>
    </r>
    <r>
      <rPr>
        <b/>
        <sz val="11"/>
        <rFont val="Arial"/>
        <family val="2"/>
        <charset val="162"/>
      </rPr>
      <t xml:space="preserve">Elektrik </t>
    </r>
    <r>
      <rPr>
        <sz val="11"/>
        <rFont val="Arial"/>
        <family val="2"/>
        <charset val="162"/>
      </rPr>
      <t xml:space="preserve">birim fiyatları 30 Eylül 2022 tarihinde yayınlanan, 08 ARALIK 2022 tarihinde geçerli olan </t>
    </r>
    <r>
      <rPr>
        <b/>
        <sz val="11"/>
        <rFont val="Arial"/>
        <family val="2"/>
        <charset val="162"/>
      </rPr>
      <t>EPDK'nın Elektrik Piyasası Tarife Tabloları</t>
    </r>
    <r>
      <rPr>
        <sz val="11"/>
        <rFont val="Arial"/>
        <family val="2"/>
        <charset val="162"/>
      </rPr>
      <t xml:space="preserve">'ndan alınmış </t>
    </r>
    <r>
      <rPr>
        <b/>
        <sz val="11"/>
        <rFont val="Arial"/>
        <family val="2"/>
        <charset val="162"/>
      </rPr>
      <t>TEDAŞ'ın</t>
    </r>
    <r>
      <rPr>
        <sz val="11"/>
        <rFont val="Arial"/>
        <family val="2"/>
        <charset val="162"/>
      </rPr>
      <t xml:space="preserve"> Diğer Tüm Dağıtım Sistemi Kullanıcıları için Dağıtım Şirketinden Enerji Alan Tüketicilere Tek Terimli ve Tek Zamanlı tarifede belirtilen Perakende Tek Zamanlı Enerji Bedellerindeki "Mesken (7 kWh/gün ve altı)" ve "Mesken (7 kWh/gün üstü)" ile "Ticarethane" birim fiyatlarına Belediye Elektrik Tüketim Vergisi (%5) ilave edilmiş, enerji fonsuz ve TRT Paysız fakat %18 KDV'li fiyattır. Enerji güç bedeli hariç, dağıtım sistem kullanım bedeli dahildir.  Elektrik kullanımındaki ısıtma cihazı elektrikli ısıtıcı olup, ısı pompası kullanımında cihazın COP sistem ve yıllık değerleri kullanılmalıdır.</t>
    </r>
  </si>
  <si>
    <r>
      <rPr>
        <b/>
        <sz val="11"/>
        <rFont val="Arial"/>
        <family val="2"/>
        <charset val="162"/>
      </rPr>
      <t>7.</t>
    </r>
    <r>
      <rPr>
        <sz val="11"/>
        <rFont val="Arial"/>
        <family val="2"/>
        <charset val="162"/>
      </rPr>
      <t xml:space="preserve"> </t>
    </r>
    <r>
      <rPr>
        <b/>
        <sz val="11"/>
        <rFont val="Arial"/>
        <family val="2"/>
        <charset val="162"/>
      </rPr>
      <t>Akaryakı</t>
    </r>
    <r>
      <rPr>
        <sz val="11"/>
        <rFont val="Arial"/>
        <family val="2"/>
        <charset val="162"/>
      </rPr>
      <t>t fiyatları için EPDK tarafından açıklanan ve</t>
    </r>
    <r>
      <rPr>
        <b/>
        <sz val="11"/>
        <rFont val="Arial"/>
        <family val="2"/>
        <charset val="162"/>
      </rPr>
      <t xml:space="preserve"> OPET</t>
    </r>
    <r>
      <rPr>
        <sz val="11"/>
        <rFont val="Arial"/>
        <family val="2"/>
        <charset val="162"/>
      </rPr>
      <t xml:space="preserve"> tarafından tavsiye edilen 08 ARALIK 2022 tarihli pompa satış fiyatları sirkülerindeki Fuel Save Diesel (motorin) türü için  İstanbul Avrupa Yakasındaki Bakırköy için mahalli akaryakıt KDV'li satış fiyatları alınmıştır. Motorin birim fiyatı "TL/kg" OPET 'nin pompa satış fiyatları sirkülerindeki Eco Force türü için TL/litre değeri 0,845 dönüşüm katsayısına bölünerek bulunmuştur. Akaryakıt alt ısıl değerleri Tüpraş Teknik Servisler Müdürlüğü'nden 01 Mart 2006 tarininde verilen değerlerdir.</t>
    </r>
  </si>
  <si>
    <r>
      <rPr>
        <b/>
        <sz val="11"/>
        <rFont val="Arial"/>
        <family val="2"/>
        <charset val="162"/>
      </rPr>
      <t>8</t>
    </r>
    <r>
      <rPr>
        <sz val="11"/>
        <rFont val="Arial"/>
        <family val="2"/>
        <charset val="162"/>
      </rPr>
      <t xml:space="preserve">. </t>
    </r>
    <r>
      <rPr>
        <b/>
        <sz val="11"/>
        <rFont val="Arial"/>
        <family val="2"/>
        <charset val="162"/>
      </rPr>
      <t>Yerli linyit kömürü</t>
    </r>
    <r>
      <rPr>
        <sz val="11"/>
        <rFont val="Arial"/>
        <family val="2"/>
        <charset val="162"/>
      </rPr>
      <t xml:space="preserve"> fiyatları 08 ARALIK 2022 tarihinde geçerli olan, TKİ - ELİ'nin 13 Eylül 2022 tarihli satış fiyat listesinde yayınlanan,  Isınma Amaçlı (Torbalanmış)  </t>
    </r>
    <r>
      <rPr>
        <b/>
        <sz val="11"/>
        <rFont val="Arial"/>
        <family val="2"/>
        <charset val="162"/>
      </rPr>
      <t>İstanbul Bayi Depo Satış Fiyatı</t>
    </r>
    <r>
      <rPr>
        <sz val="11"/>
        <rFont val="Arial"/>
        <family val="2"/>
        <charset val="162"/>
      </rPr>
      <t xml:space="preserve"> +18 mm Yıkanmış Fındık - Torba fiyatı 2.039TL/ton (KDV Hariç-nakliye bedeli dahil)dir. Bu kömürün alt ısıl değeri ise ELİ Laboratuvar Şube Müdürlüğü'nün Kümülatif Ağırlıklı Komple Analiz Değerleri tablosuna göre 4.750 kcal/kg olarak belirtilmektedir.</t>
    </r>
  </si>
  <si>
    <r>
      <t xml:space="preserve">9.  </t>
    </r>
    <r>
      <rPr>
        <b/>
        <sz val="11"/>
        <rFont val="Arial"/>
        <family val="2"/>
        <charset val="162"/>
      </rPr>
      <t xml:space="preserve">İthal sibirya linyit kömürü </t>
    </r>
    <r>
      <rPr>
        <sz val="11"/>
        <rFont val="Arial"/>
        <family val="2"/>
        <charset val="162"/>
      </rPr>
      <t>fiyatları Hakan Kömür şirketinin Nisan 2022 tarihinde Hakan Kömür şirketinin depolarında geçerli olan; ceviz tipi ithal linyit için nakliye ücreti ve KDV dahil bayi satış fiyatı 125 TL/ 25kg.torba veya 5.000 TL/ton'du. Ancak son dönemde Rusya'dan ithalat yapılamadığından güncel fiyatlar henüz belirlenememektedir. Bu nedenle 08 ARALIK 2022 tarihinde "https://www.devletdestekli.com/1-ton-komur-fiyati-ne-kadar/ "  internet sitesinde belirtilen portakal tipi ithal linyit kömürü 7.600 TL/ton (KDV dahil) fiyat örnek olarak alınmıştır.</t>
    </r>
  </si>
  <si>
    <r>
      <rPr>
        <b/>
        <sz val="11"/>
        <rFont val="Arial"/>
        <family val="2"/>
        <charset val="162"/>
      </rPr>
      <t>11</t>
    </r>
    <r>
      <rPr>
        <sz val="11"/>
        <rFont val="Arial"/>
        <family val="2"/>
        <charset val="162"/>
      </rPr>
      <t xml:space="preserve">. </t>
    </r>
    <r>
      <rPr>
        <b/>
        <sz val="11"/>
        <rFont val="Arial"/>
        <family val="2"/>
        <charset val="162"/>
      </rPr>
      <t xml:space="preserve">ABD Doları </t>
    </r>
    <r>
      <rPr>
        <sz val="11"/>
        <rFont val="Arial"/>
        <family val="2"/>
        <charset val="162"/>
      </rPr>
      <t xml:space="preserve">ve </t>
    </r>
    <r>
      <rPr>
        <b/>
        <sz val="11"/>
        <rFont val="Arial"/>
        <family val="2"/>
        <charset val="162"/>
      </rPr>
      <t>Avro'</t>
    </r>
    <r>
      <rPr>
        <sz val="11"/>
        <rFont val="Arial"/>
        <family val="2"/>
        <charset val="162"/>
      </rPr>
      <t xml:space="preserve">nun 08 ARALIK 2022 tarihindeki </t>
    </r>
    <r>
      <rPr>
        <b/>
        <sz val="11"/>
        <rFont val="Arial"/>
        <family val="2"/>
        <charset val="162"/>
      </rPr>
      <t>T.C. Merkez Bankası Efektif Satış Fiyatları</t>
    </r>
    <r>
      <rPr>
        <sz val="11"/>
        <rFont val="Arial"/>
        <family val="2"/>
        <charset val="162"/>
      </rPr>
      <t xml:space="preserve"> "https://www.tcmb.gov.tr/kurlar/kurlar_tr.html" adresinden saat 15.30'dan sonra alınmıştır.</t>
    </r>
  </si>
  <si>
    <r>
      <rPr>
        <b/>
        <sz val="11"/>
        <rFont val="Arial"/>
        <family val="2"/>
        <charset val="162"/>
      </rPr>
      <t>4. Doğalgaz</t>
    </r>
    <r>
      <rPr>
        <sz val="11"/>
        <rFont val="Arial"/>
        <family val="2"/>
      </rPr>
      <t xml:space="preserve"> birim fiyatları 01 ARALIK 2022 tarihinde yayınlanan, 08 ARALIK 2022 tarihinde geçerli olan </t>
    </r>
    <r>
      <rPr>
        <b/>
        <sz val="11"/>
        <rFont val="Arial"/>
        <family val="2"/>
      </rPr>
      <t>BAŞKENTGAZ, BURSAGAZ, ESGAZ,  İGDAŞ</t>
    </r>
    <r>
      <rPr>
        <sz val="11"/>
        <rFont val="Arial"/>
        <family val="2"/>
      </rPr>
      <t xml:space="preserve"> ve</t>
    </r>
    <r>
      <rPr>
        <b/>
        <sz val="11"/>
        <rFont val="Arial"/>
        <family val="2"/>
      </rPr>
      <t xml:space="preserve"> İZGAZ  PALMET</t>
    </r>
    <r>
      <rPr>
        <sz val="11"/>
        <rFont val="Arial"/>
        <family val="2"/>
      </rPr>
      <t xml:space="preserve"> şehir gaz dağıtım şirketlerinin tarifelerinde belirtilen fiyatlardır.</t>
    </r>
    <r>
      <rPr>
        <b/>
        <sz val="11"/>
        <rFont val="Arial"/>
        <family val="2"/>
      </rPr>
      <t xml:space="preserve"> </t>
    </r>
  </si>
  <si>
    <t>17,070000 x 1000
9.875 x 0,80</t>
  </si>
  <si>
    <t>24,911243 x 1000
10.256 x 0,84</t>
  </si>
  <si>
    <t>5,084365 x 1000
8250 x 1,07</t>
  </si>
  <si>
    <t>5,463616 x 1000
8250 x 1,07</t>
  </si>
  <si>
    <t>5,944672 x 1000
8250 x 1,07</t>
  </si>
  <si>
    <t xml:space="preserve">4,990337 x 1000
8250 x 1,07 </t>
  </si>
  <si>
    <t xml:space="preserve">5,173541 x 1000
8250 x 1,07 </t>
  </si>
  <si>
    <t xml:space="preserve">5,599774 x 1000
8250 x 1,07 </t>
  </si>
  <si>
    <t xml:space="preserve">6,146664 x 1000
8250 x 1,07 </t>
  </si>
  <si>
    <t xml:space="preserve">5,151729 x 1000
8250 x 1,07 </t>
  </si>
  <si>
    <t>5,660008 x 1000
8250 x 1,07</t>
  </si>
  <si>
    <t>5,306461 x 1000
8250 x 1,07</t>
  </si>
  <si>
    <t>5,100113 x 1000
8250 x 1,07</t>
  </si>
  <si>
    <t>5,853395 x 1000
8250 x 1,07</t>
  </si>
  <si>
    <t>5,325144 x 1000
8250 x 1,07</t>
  </si>
  <si>
    <t>5,055368 x 1000
8250 x 1,07</t>
  </si>
  <si>
    <t>08 ARALIK 2022
10 ARALIK 2021</t>
  </si>
  <si>
    <r>
      <rPr>
        <b/>
        <sz val="12"/>
        <rFont val="Arial"/>
        <family val="2"/>
        <charset val="162"/>
      </rPr>
      <t>10 ARALIK 2021</t>
    </r>
    <r>
      <rPr>
        <sz val="12"/>
        <rFont val="Arial"/>
        <family val="2"/>
        <charset val="162"/>
      </rPr>
      <t xml:space="preserve">
Tarihindeki 
Birim Fiyatları </t>
    </r>
  </si>
</sst>
</file>

<file path=xl/styles.xml><?xml version="1.0" encoding="utf-8"?>
<styleSheet xmlns="http://schemas.openxmlformats.org/spreadsheetml/2006/main">
  <numFmts count="5">
    <numFmt numFmtId="164" formatCode="#,##0.000000"/>
    <numFmt numFmtId="165" formatCode="0.0000"/>
    <numFmt numFmtId="166" formatCode="#,##0.0000"/>
    <numFmt numFmtId="167" formatCode="0.000000"/>
    <numFmt numFmtId="168" formatCode="0.0%"/>
  </numFmts>
  <fonts count="32">
    <font>
      <sz val="10"/>
      <name val="Arial"/>
      <charset val="162"/>
    </font>
    <font>
      <sz val="11"/>
      <color theme="1"/>
      <name val="Calibri"/>
      <family val="2"/>
      <charset val="162"/>
      <scheme val="minor"/>
    </font>
    <font>
      <sz val="11"/>
      <color theme="1"/>
      <name val="Calibri"/>
      <family val="2"/>
      <charset val="162"/>
      <scheme val="minor"/>
    </font>
    <font>
      <b/>
      <sz val="12"/>
      <name val="Arial"/>
      <family val="2"/>
      <charset val="162"/>
    </font>
    <font>
      <b/>
      <sz val="14"/>
      <name val="Arial"/>
      <family val="2"/>
      <charset val="162"/>
    </font>
    <font>
      <sz val="12"/>
      <name val="Arial"/>
      <family val="2"/>
      <charset val="162"/>
    </font>
    <font>
      <sz val="11"/>
      <name val="Arial"/>
      <family val="2"/>
      <charset val="162"/>
    </font>
    <font>
      <b/>
      <sz val="11"/>
      <name val="Arial"/>
      <family val="2"/>
      <charset val="162"/>
    </font>
    <font>
      <sz val="14"/>
      <name val="Arial"/>
      <family val="2"/>
      <charset val="162"/>
    </font>
    <font>
      <vertAlign val="superscript"/>
      <sz val="11"/>
      <name val="Arial"/>
      <family val="2"/>
      <charset val="162"/>
    </font>
    <font>
      <b/>
      <sz val="16"/>
      <name val="Arial"/>
      <family val="2"/>
      <charset val="162"/>
    </font>
    <font>
      <sz val="16"/>
      <name val="Arial"/>
      <family val="2"/>
      <charset val="162"/>
    </font>
    <font>
      <b/>
      <sz val="24"/>
      <name val="Arial"/>
      <family val="2"/>
      <charset val="162"/>
    </font>
    <font>
      <sz val="10"/>
      <name val="Arial"/>
      <family val="2"/>
      <charset val="162"/>
    </font>
    <font>
      <b/>
      <sz val="18"/>
      <name val="Arial"/>
      <family val="2"/>
      <charset val="162"/>
    </font>
    <font>
      <sz val="18"/>
      <name val="Arial"/>
      <family val="2"/>
      <charset val="162"/>
    </font>
    <font>
      <b/>
      <sz val="13"/>
      <name val="Arial"/>
      <family val="2"/>
      <charset val="162"/>
    </font>
    <font>
      <sz val="13"/>
      <name val="Arial"/>
      <family val="2"/>
      <charset val="162"/>
    </font>
    <font>
      <b/>
      <sz val="22"/>
      <name val="Arial"/>
      <family val="2"/>
      <charset val="162"/>
    </font>
    <font>
      <sz val="13.5"/>
      <name val="Arial"/>
      <family val="2"/>
      <charset val="162"/>
    </font>
    <font>
      <sz val="12"/>
      <name val="Arial"/>
      <family val="2"/>
    </font>
    <font>
      <vertAlign val="superscript"/>
      <sz val="12"/>
      <name val="Arial"/>
      <family val="2"/>
      <charset val="162"/>
    </font>
    <font>
      <b/>
      <sz val="12"/>
      <name val="Arial"/>
      <family val="2"/>
    </font>
    <font>
      <sz val="13.5"/>
      <name val="Arial"/>
      <family val="2"/>
    </font>
    <font>
      <sz val="11"/>
      <name val="Arial"/>
      <family val="2"/>
    </font>
    <font>
      <b/>
      <sz val="16"/>
      <name val="Arial"/>
      <family val="2"/>
    </font>
    <font>
      <vertAlign val="superscript"/>
      <sz val="11"/>
      <name val="Arial"/>
      <family val="2"/>
    </font>
    <font>
      <b/>
      <sz val="11"/>
      <name val="Arial"/>
      <family val="2"/>
    </font>
    <font>
      <sz val="9"/>
      <name val="Arial"/>
      <family val="2"/>
      <charset val="162"/>
    </font>
    <font>
      <b/>
      <sz val="9"/>
      <name val="Arial"/>
      <family val="2"/>
      <charset val="162"/>
    </font>
    <font>
      <b/>
      <sz val="10"/>
      <name val="Arial"/>
      <family val="2"/>
      <charset val="162"/>
    </font>
    <font>
      <b/>
      <sz val="13.5"/>
      <name val="Arial"/>
      <family val="2"/>
      <charset val="162"/>
    </font>
  </fonts>
  <fills count="22">
    <fill>
      <patternFill patternType="none"/>
    </fill>
    <fill>
      <patternFill patternType="gray125"/>
    </fill>
    <fill>
      <patternFill patternType="solid">
        <fgColor indexed="9"/>
        <bgColor indexed="64"/>
      </patternFill>
    </fill>
    <fill>
      <patternFill patternType="solid">
        <fgColor rgb="FFFFFF99"/>
        <bgColor indexed="64"/>
      </patternFill>
    </fill>
    <fill>
      <patternFill patternType="solid">
        <fgColor rgb="FFFFFF00"/>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rgb="FF19FF81"/>
        <bgColor indexed="64"/>
      </patternFill>
    </fill>
    <fill>
      <patternFill patternType="solid">
        <fgColor rgb="FF8BFFBF"/>
        <bgColor indexed="64"/>
      </patternFill>
    </fill>
    <fill>
      <patternFill patternType="solid">
        <fgColor rgb="FF9BE5FF"/>
        <bgColor indexed="64"/>
      </patternFill>
    </fill>
    <fill>
      <patternFill patternType="solid">
        <fgColor rgb="FFC9F1FF"/>
        <bgColor indexed="64"/>
      </patternFill>
    </fill>
    <fill>
      <patternFill patternType="solid">
        <fgColor theme="9" tint="0.59999389629810485"/>
        <bgColor indexed="64"/>
      </patternFill>
    </fill>
    <fill>
      <patternFill patternType="solid">
        <fgColor rgb="FFCDDEF3"/>
        <bgColor indexed="64"/>
      </patternFill>
    </fill>
    <fill>
      <patternFill patternType="solid">
        <fgColor theme="0"/>
        <bgColor indexed="64"/>
      </patternFill>
    </fill>
    <fill>
      <patternFill patternType="solid">
        <fgColor rgb="FFFFFFC9"/>
        <bgColor indexed="64"/>
      </patternFill>
    </fill>
    <fill>
      <patternFill patternType="solid">
        <fgColor rgb="FFFFFFB3"/>
        <bgColor indexed="64"/>
      </patternFill>
    </fill>
    <fill>
      <patternFill patternType="solid">
        <fgColor rgb="FFFFFF9B"/>
        <bgColor indexed="64"/>
      </patternFill>
    </fill>
    <fill>
      <patternFill patternType="solid">
        <fgColor rgb="FFFBCBA3"/>
        <bgColor indexed="64"/>
      </patternFill>
    </fill>
    <fill>
      <patternFill patternType="solid">
        <fgColor rgb="FFFDADF3"/>
        <bgColor indexed="64"/>
      </patternFill>
    </fill>
    <fill>
      <patternFill patternType="solid">
        <fgColor rgb="FFFDBFF6"/>
        <bgColor indexed="64"/>
      </patternFill>
    </fill>
    <fill>
      <patternFill patternType="solid">
        <fgColor rgb="FFFED2F9"/>
        <bgColor indexed="64"/>
      </patternFill>
    </fill>
    <fill>
      <patternFill patternType="solid">
        <fgColor rgb="FFFB89ED"/>
        <bgColor indexed="64"/>
      </patternFill>
    </fill>
  </fills>
  <borders count="79">
    <border>
      <left/>
      <right/>
      <top/>
      <bottom/>
      <diagonal/>
    </border>
    <border>
      <left/>
      <right style="thin">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bottom style="hair">
        <color indexed="64"/>
      </bottom>
      <diagonal/>
    </border>
    <border>
      <left/>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style="hair">
        <color indexed="64"/>
      </bottom>
      <diagonal/>
    </border>
    <border>
      <left style="thin">
        <color indexed="64"/>
      </left>
      <right/>
      <top style="medium">
        <color indexed="64"/>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medium">
        <color indexed="64"/>
      </right>
      <top style="thin">
        <color indexed="64"/>
      </top>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s>
  <cellStyleXfs count="7">
    <xf numFmtId="0" fontId="0" fillId="0" borderId="0"/>
    <xf numFmtId="0" fontId="2" fillId="0" borderId="0"/>
    <xf numFmtId="0" fontId="13" fillId="0" borderId="0"/>
    <xf numFmtId="0" fontId="1" fillId="0" borderId="0"/>
    <xf numFmtId="0" fontId="1" fillId="0" borderId="0"/>
    <xf numFmtId="0" fontId="1" fillId="0" borderId="0"/>
    <xf numFmtId="0" fontId="1" fillId="0" borderId="0"/>
  </cellStyleXfs>
  <cellXfs count="292">
    <xf numFmtId="0" fontId="0" fillId="0" borderId="0" xfId="0"/>
    <xf numFmtId="0" fontId="13" fillId="0" borderId="0" xfId="0" applyFont="1" applyFill="1"/>
    <xf numFmtId="0" fontId="8" fillId="0" borderId="0" xfId="0" applyFont="1" applyFill="1"/>
    <xf numFmtId="164" fontId="13" fillId="0" borderId="0" xfId="0" applyNumberFormat="1" applyFont="1" applyFill="1" applyAlignment="1">
      <alignment horizontal="center"/>
    </xf>
    <xf numFmtId="0" fontId="13" fillId="0" borderId="0" xfId="0" applyFont="1" applyFill="1" applyBorder="1" applyAlignment="1">
      <alignment horizontal="left"/>
    </xf>
    <xf numFmtId="166" fontId="13" fillId="0" borderId="0" xfId="0" applyNumberFormat="1" applyFont="1" applyFill="1"/>
    <xf numFmtId="0" fontId="13" fillId="0" borderId="0" xfId="0" applyFont="1" applyFill="1" applyAlignment="1">
      <alignment horizontal="center"/>
    </xf>
    <xf numFmtId="0" fontId="17" fillId="0" borderId="0" xfId="0" applyFont="1" applyFill="1"/>
    <xf numFmtId="0" fontId="17" fillId="0" borderId="0" xfId="0" applyFont="1" applyFill="1" applyAlignment="1">
      <alignment horizontal="left"/>
    </xf>
    <xf numFmtId="0" fontId="16" fillId="0" borderId="0" xfId="0" applyFont="1" applyFill="1"/>
    <xf numFmtId="0" fontId="23" fillId="0" borderId="0" xfId="0" applyFont="1" applyFill="1"/>
    <xf numFmtId="0" fontId="17" fillId="0" borderId="0" xfId="0" applyFont="1" applyFill="1" applyAlignment="1">
      <alignment horizontal="left" vertical="center"/>
    </xf>
    <xf numFmtId="0" fontId="4" fillId="9" borderId="7" xfId="0" applyFont="1" applyFill="1" applyBorder="1" applyAlignment="1">
      <alignment horizontal="center" vertical="center" wrapText="1"/>
    </xf>
    <xf numFmtId="0" fontId="8" fillId="9" borderId="2" xfId="0" applyFont="1" applyFill="1" applyBorder="1" applyAlignment="1">
      <alignment horizontal="center" vertical="center" wrapText="1"/>
    </xf>
    <xf numFmtId="0" fontId="8" fillId="9" borderId="4" xfId="0" applyFont="1" applyFill="1" applyBorder="1" applyAlignment="1">
      <alignment horizontal="center" vertical="center" wrapText="1"/>
    </xf>
    <xf numFmtId="0" fontId="8" fillId="9" borderId="4" xfId="0" applyFont="1" applyFill="1" applyBorder="1" applyAlignment="1">
      <alignment vertical="center" wrapText="1"/>
    </xf>
    <xf numFmtId="9" fontId="8" fillId="9" borderId="9" xfId="0" applyNumberFormat="1" applyFont="1" applyFill="1" applyBorder="1" applyAlignment="1">
      <alignment horizontal="center" vertical="center"/>
    </xf>
    <xf numFmtId="0" fontId="6" fillId="9" borderId="5" xfId="0" applyFont="1" applyFill="1" applyBorder="1" applyAlignment="1">
      <alignment vertical="center" wrapText="1"/>
    </xf>
    <xf numFmtId="0" fontId="3" fillId="10" borderId="10" xfId="0" applyFont="1" applyFill="1" applyBorder="1" applyAlignment="1">
      <alignment horizontal="center" vertical="center" wrapText="1"/>
    </xf>
    <xf numFmtId="0" fontId="8" fillId="10" borderId="3" xfId="0" applyFont="1" applyFill="1" applyBorder="1" applyAlignment="1">
      <alignment horizontal="center" vertical="center" wrapText="1"/>
    </xf>
    <xf numFmtId="0" fontId="8" fillId="10" borderId="13" xfId="0" applyFont="1" applyFill="1" applyBorder="1" applyAlignment="1">
      <alignment horizontal="center" vertical="center" wrapText="1"/>
    </xf>
    <xf numFmtId="3" fontId="8" fillId="10" borderId="4" xfId="0" applyNumberFormat="1" applyFont="1" applyFill="1" applyBorder="1" applyAlignment="1">
      <alignment vertical="center" wrapText="1"/>
    </xf>
    <xf numFmtId="9" fontId="8" fillId="10" borderId="9" xfId="0" applyNumberFormat="1" applyFont="1" applyFill="1" applyBorder="1" applyAlignment="1">
      <alignment horizontal="center" vertical="center"/>
    </xf>
    <xf numFmtId="3" fontId="6" fillId="10" borderId="5" xfId="0" applyNumberFormat="1" applyFont="1" applyFill="1" applyBorder="1" applyAlignment="1">
      <alignment vertical="center" wrapText="1"/>
    </xf>
    <xf numFmtId="0" fontId="6" fillId="8" borderId="4" xfId="0" applyFont="1" applyFill="1" applyBorder="1" applyAlignment="1">
      <alignment vertical="center" wrapText="1"/>
    </xf>
    <xf numFmtId="168" fontId="10" fillId="10" borderId="10" xfId="0" applyNumberFormat="1" applyFont="1" applyFill="1" applyBorder="1" applyAlignment="1">
      <alignment horizontal="right" vertical="center"/>
    </xf>
    <xf numFmtId="168" fontId="10" fillId="9" borderId="7" xfId="0" applyNumberFormat="1" applyFont="1" applyFill="1" applyBorder="1" applyAlignment="1">
      <alignment horizontal="right" vertical="center"/>
    </xf>
    <xf numFmtId="168" fontId="10" fillId="8" borderId="7" xfId="0" applyNumberFormat="1" applyFont="1" applyFill="1" applyBorder="1" applyAlignment="1">
      <alignment horizontal="right" vertical="center"/>
    </xf>
    <xf numFmtId="0" fontId="4" fillId="8" borderId="7" xfId="0" applyFont="1" applyFill="1" applyBorder="1" applyAlignment="1">
      <alignment horizontal="center" vertical="center" wrapText="1"/>
    </xf>
    <xf numFmtId="0" fontId="8" fillId="8" borderId="2" xfId="0" applyFont="1" applyFill="1" applyBorder="1" applyAlignment="1">
      <alignment horizontal="center" vertical="center" wrapText="1"/>
    </xf>
    <xf numFmtId="0" fontId="8" fillId="8" borderId="4" xfId="0" applyFont="1" applyFill="1" applyBorder="1" applyAlignment="1">
      <alignment horizontal="center" vertical="center" wrapText="1"/>
    </xf>
    <xf numFmtId="0" fontId="8" fillId="8" borderId="4" xfId="0" applyFont="1" applyFill="1" applyBorder="1" applyAlignment="1">
      <alignment vertical="center" wrapText="1"/>
    </xf>
    <xf numFmtId="9" fontId="8" fillId="8" borderId="9" xfId="0" applyNumberFormat="1" applyFont="1" applyFill="1" applyBorder="1" applyAlignment="1">
      <alignment horizontal="center" vertical="center"/>
    </xf>
    <xf numFmtId="0" fontId="4" fillId="7" borderId="56" xfId="0" applyFont="1" applyFill="1" applyBorder="1" applyAlignment="1">
      <alignment horizontal="center" vertical="center" wrapText="1"/>
    </xf>
    <xf numFmtId="0" fontId="8" fillId="7" borderId="57" xfId="0" applyFont="1" applyFill="1" applyBorder="1" applyAlignment="1">
      <alignment horizontal="center" vertical="center" wrapText="1"/>
    </xf>
    <xf numFmtId="0" fontId="8" fillId="7" borderId="58" xfId="0" applyFont="1" applyFill="1" applyBorder="1" applyAlignment="1">
      <alignment horizontal="center" vertical="center" wrapText="1"/>
    </xf>
    <xf numFmtId="168" fontId="10" fillId="7" borderId="56" xfId="0" applyNumberFormat="1" applyFont="1" applyFill="1" applyBorder="1" applyAlignment="1">
      <alignment horizontal="right" vertical="center"/>
    </xf>
    <xf numFmtId="0" fontId="28" fillId="0" borderId="15" xfId="0" applyFont="1" applyFill="1" applyBorder="1" applyAlignment="1">
      <alignment horizontal="center" vertical="center" wrapText="1"/>
    </xf>
    <xf numFmtId="0" fontId="29" fillId="0" borderId="14" xfId="0" applyFont="1" applyFill="1" applyBorder="1" applyAlignment="1">
      <alignment horizontal="center" vertical="center" wrapText="1"/>
    </xf>
    <xf numFmtId="3" fontId="15" fillId="10" borderId="71" xfId="0" applyNumberFormat="1" applyFont="1" applyFill="1" applyBorder="1" applyAlignment="1">
      <alignment horizontal="center" vertical="center"/>
    </xf>
    <xf numFmtId="1" fontId="15" fillId="9" borderId="71" xfId="0" applyNumberFormat="1" applyFont="1" applyFill="1" applyBorder="1" applyAlignment="1">
      <alignment horizontal="center" vertical="center"/>
    </xf>
    <xf numFmtId="1" fontId="15" fillId="8" borderId="72" xfId="0" applyNumberFormat="1" applyFont="1" applyFill="1" applyBorder="1" applyAlignment="1">
      <alignment horizontal="center" vertical="center"/>
    </xf>
    <xf numFmtId="0" fontId="6" fillId="7" borderId="10" xfId="0" applyFont="1" applyFill="1" applyBorder="1" applyAlignment="1">
      <alignment horizontal="center" vertical="center" wrapText="1"/>
    </xf>
    <xf numFmtId="1" fontId="15" fillId="7" borderId="71" xfId="0" applyNumberFormat="1" applyFont="1" applyFill="1" applyBorder="1" applyAlignment="1">
      <alignment horizontal="center" vertical="center"/>
    </xf>
    <xf numFmtId="0" fontId="6" fillId="7" borderId="5" xfId="0" applyFont="1" applyFill="1" applyBorder="1" applyAlignment="1">
      <alignment vertical="center" wrapText="1"/>
    </xf>
    <xf numFmtId="164" fontId="4" fillId="10" borderId="12" xfId="0" applyNumberFormat="1" applyFont="1" applyFill="1" applyBorder="1" applyAlignment="1">
      <alignment horizontal="right" vertical="center" wrapText="1"/>
    </xf>
    <xf numFmtId="164" fontId="4" fillId="9" borderId="9" xfId="0" applyNumberFormat="1" applyFont="1" applyFill="1" applyBorder="1" applyAlignment="1">
      <alignment horizontal="right" vertical="center" wrapText="1"/>
    </xf>
    <xf numFmtId="0" fontId="8" fillId="7" borderId="5" xfId="0" applyFont="1" applyFill="1" applyBorder="1" applyAlignment="1">
      <alignment vertical="center" wrapText="1"/>
    </xf>
    <xf numFmtId="0" fontId="23" fillId="13" borderId="60" xfId="0" applyFont="1" applyFill="1" applyBorder="1" applyAlignment="1">
      <alignment horizontal="center" vertical="center"/>
    </xf>
    <xf numFmtId="0" fontId="10" fillId="7" borderId="67" xfId="0" applyFont="1" applyFill="1" applyBorder="1" applyAlignment="1">
      <alignment horizontal="center" vertical="center"/>
    </xf>
    <xf numFmtId="0" fontId="10" fillId="8" borderId="2" xfId="0" applyFont="1" applyFill="1" applyBorder="1" applyAlignment="1">
      <alignment horizontal="center" vertical="center"/>
    </xf>
    <xf numFmtId="0" fontId="10" fillId="10" borderId="3" xfId="0" applyFont="1" applyFill="1" applyBorder="1" applyAlignment="1">
      <alignment horizontal="center" vertical="center"/>
    </xf>
    <xf numFmtId="0" fontId="10" fillId="9" borderId="2" xfId="0" applyFont="1" applyFill="1" applyBorder="1" applyAlignment="1">
      <alignment horizontal="center" vertical="center"/>
    </xf>
    <xf numFmtId="164" fontId="4" fillId="7" borderId="12" xfId="0" applyNumberFormat="1" applyFont="1" applyFill="1" applyBorder="1" applyAlignment="1">
      <alignment horizontal="right" vertical="center" wrapText="1"/>
    </xf>
    <xf numFmtId="0" fontId="4" fillId="10" borderId="72" xfId="0" applyFont="1" applyFill="1" applyBorder="1" applyAlignment="1">
      <alignment horizontal="center" vertical="center" wrapText="1"/>
    </xf>
    <xf numFmtId="0" fontId="4" fillId="9" borderId="72" xfId="0" applyFont="1" applyFill="1" applyBorder="1" applyAlignment="1">
      <alignment horizontal="center" vertical="center" wrapText="1"/>
    </xf>
    <xf numFmtId="0" fontId="4" fillId="8" borderId="72" xfId="0" applyFont="1" applyFill="1" applyBorder="1" applyAlignment="1">
      <alignment horizontal="center" vertical="center" wrapText="1"/>
    </xf>
    <xf numFmtId="0" fontId="4" fillId="7" borderId="73" xfId="0" applyFont="1" applyFill="1" applyBorder="1" applyAlignment="1">
      <alignment horizontal="center" vertical="center" wrapText="1"/>
    </xf>
    <xf numFmtId="0" fontId="16" fillId="3" borderId="71" xfId="0" applyFont="1" applyFill="1" applyBorder="1" applyAlignment="1">
      <alignment horizontal="center" vertical="center" wrapText="1"/>
    </xf>
    <xf numFmtId="0" fontId="16" fillId="4" borderId="70" xfId="0" applyFont="1" applyFill="1" applyBorder="1" applyAlignment="1">
      <alignment horizontal="center" vertical="center" wrapText="1"/>
    </xf>
    <xf numFmtId="0" fontId="16" fillId="12" borderId="72" xfId="0" applyFont="1" applyFill="1" applyBorder="1" applyAlignment="1">
      <alignment horizontal="center" vertical="center" wrapText="1"/>
    </xf>
    <xf numFmtId="0" fontId="16" fillId="12" borderId="74" xfId="0" applyFont="1" applyFill="1" applyBorder="1" applyAlignment="1">
      <alignment horizontal="center" vertical="center" wrapText="1"/>
    </xf>
    <xf numFmtId="9" fontId="8" fillId="7" borderId="12" xfId="0" applyNumberFormat="1" applyFont="1" applyFill="1" applyBorder="1" applyAlignment="1">
      <alignment horizontal="center" vertical="center"/>
    </xf>
    <xf numFmtId="0" fontId="6" fillId="10" borderId="9" xfId="0" applyFont="1" applyFill="1" applyBorder="1" applyAlignment="1">
      <alignment horizontal="center" vertical="center" wrapText="1"/>
    </xf>
    <xf numFmtId="167" fontId="10" fillId="10" borderId="78" xfId="0" applyNumberFormat="1" applyFont="1" applyFill="1" applyBorder="1" applyAlignment="1">
      <alignment horizontal="center" vertical="center"/>
    </xf>
    <xf numFmtId="0" fontId="6" fillId="9" borderId="9" xfId="0" applyFont="1" applyFill="1" applyBorder="1" applyAlignment="1">
      <alignment horizontal="center" vertical="center" wrapText="1"/>
    </xf>
    <xf numFmtId="167" fontId="10" fillId="9" borderId="60" xfId="0" applyNumberFormat="1" applyFont="1" applyFill="1" applyBorder="1" applyAlignment="1">
      <alignment horizontal="center" vertical="center"/>
    </xf>
    <xf numFmtId="0" fontId="6" fillId="8" borderId="9" xfId="0" applyFont="1" applyFill="1" applyBorder="1" applyAlignment="1">
      <alignment horizontal="center" vertical="center" wrapText="1"/>
    </xf>
    <xf numFmtId="167" fontId="10" fillId="8" borderId="78" xfId="0" applyNumberFormat="1" applyFont="1" applyFill="1" applyBorder="1" applyAlignment="1">
      <alignment horizontal="center" vertical="center"/>
    </xf>
    <xf numFmtId="167" fontId="10" fillId="7" borderId="60" xfId="0" applyNumberFormat="1" applyFont="1" applyFill="1" applyBorder="1" applyAlignment="1">
      <alignment horizontal="center" vertical="center"/>
    </xf>
    <xf numFmtId="164" fontId="4" fillId="8" borderId="9" xfId="0" applyNumberFormat="1" applyFont="1" applyFill="1" applyBorder="1" applyAlignment="1">
      <alignment horizontal="right" vertical="center" wrapText="1"/>
    </xf>
    <xf numFmtId="0" fontId="22" fillId="14" borderId="11" xfId="0" applyFont="1" applyFill="1" applyBorder="1" applyAlignment="1">
      <alignment horizontal="center" vertical="center" wrapText="1"/>
    </xf>
    <xf numFmtId="0" fontId="20" fillId="14" borderId="60" xfId="0" applyFont="1" applyFill="1" applyBorder="1" applyAlignment="1">
      <alignment horizontal="center" vertical="center" wrapText="1"/>
    </xf>
    <xf numFmtId="0" fontId="3" fillId="14" borderId="11" xfId="0" applyFont="1" applyFill="1" applyBorder="1" applyAlignment="1">
      <alignment horizontal="center" vertical="center" wrapText="1"/>
    </xf>
    <xf numFmtId="0" fontId="23" fillId="14" borderId="55" xfId="0" applyFont="1" applyFill="1" applyBorder="1" applyAlignment="1">
      <alignment horizontal="center" vertical="center" wrapText="1"/>
    </xf>
    <xf numFmtId="3" fontId="5" fillId="14" borderId="5" xfId="0" applyNumberFormat="1" applyFont="1" applyFill="1" applyBorder="1" applyAlignment="1">
      <alignment vertical="center" wrapText="1"/>
    </xf>
    <xf numFmtId="9" fontId="23" fillId="14" borderId="12" xfId="0" applyNumberFormat="1" applyFont="1" applyFill="1" applyBorder="1" applyAlignment="1">
      <alignment horizontal="center" vertical="center"/>
    </xf>
    <xf numFmtId="0" fontId="24" fillId="14" borderId="12" xfId="0" applyFont="1" applyFill="1" applyBorder="1" applyAlignment="1">
      <alignment horizontal="center" vertical="center" wrapText="1"/>
    </xf>
    <xf numFmtId="167" fontId="25" fillId="14" borderId="60" xfId="0" applyNumberFormat="1" applyFont="1" applyFill="1" applyBorder="1" applyAlignment="1">
      <alignment horizontal="center" vertical="center"/>
    </xf>
    <xf numFmtId="3" fontId="15" fillId="14" borderId="71" xfId="0" applyNumberFormat="1" applyFont="1" applyFill="1" applyBorder="1" applyAlignment="1">
      <alignment horizontal="center" vertical="center"/>
    </xf>
    <xf numFmtId="166" fontId="24" fillId="14" borderId="5" xfId="0" applyNumberFormat="1" applyFont="1" applyFill="1" applyBorder="1" applyAlignment="1">
      <alignment vertical="center" wrapText="1"/>
    </xf>
    <xf numFmtId="168" fontId="10" fillId="14" borderId="10" xfId="0" applyNumberFormat="1" applyFont="1" applyFill="1" applyBorder="1" applyAlignment="1">
      <alignment horizontal="right" vertical="center"/>
    </xf>
    <xf numFmtId="0" fontId="10" fillId="14" borderId="60" xfId="0" applyFont="1" applyFill="1" applyBorder="1" applyAlignment="1">
      <alignment horizontal="center" vertical="center"/>
    </xf>
    <xf numFmtId="0" fontId="3" fillId="15" borderId="11" xfId="0" applyFont="1" applyFill="1" applyBorder="1" applyAlignment="1">
      <alignment horizontal="center" vertical="center" wrapText="1"/>
    </xf>
    <xf numFmtId="0" fontId="20" fillId="15" borderId="60" xfId="0" applyFont="1" applyFill="1" applyBorder="1" applyAlignment="1">
      <alignment horizontal="center" vertical="center" wrapText="1"/>
    </xf>
    <xf numFmtId="0" fontId="23" fillId="15" borderId="55" xfId="0" applyFont="1" applyFill="1" applyBorder="1" applyAlignment="1">
      <alignment horizontal="center" vertical="center" wrapText="1"/>
    </xf>
    <xf numFmtId="3" fontId="5" fillId="15" borderId="5" xfId="0" applyNumberFormat="1" applyFont="1" applyFill="1" applyBorder="1" applyAlignment="1">
      <alignment vertical="center" wrapText="1"/>
    </xf>
    <xf numFmtId="9" fontId="23" fillId="15" borderId="12" xfId="0" applyNumberFormat="1" applyFont="1" applyFill="1" applyBorder="1" applyAlignment="1">
      <alignment horizontal="center" vertical="center"/>
    </xf>
    <xf numFmtId="0" fontId="24" fillId="15" borderId="12" xfId="0" applyFont="1" applyFill="1" applyBorder="1" applyAlignment="1">
      <alignment horizontal="center" vertical="center" wrapText="1"/>
    </xf>
    <xf numFmtId="167" fontId="25" fillId="15" borderId="60" xfId="0" applyNumberFormat="1" applyFont="1" applyFill="1" applyBorder="1" applyAlignment="1">
      <alignment horizontal="center" vertical="center"/>
    </xf>
    <xf numFmtId="3" fontId="15" fillId="15" borderId="71" xfId="0" applyNumberFormat="1" applyFont="1" applyFill="1" applyBorder="1" applyAlignment="1">
      <alignment horizontal="center" vertical="center"/>
    </xf>
    <xf numFmtId="166" fontId="24" fillId="15" borderId="5" xfId="0" applyNumberFormat="1" applyFont="1" applyFill="1" applyBorder="1" applyAlignment="1">
      <alignment vertical="center" wrapText="1"/>
    </xf>
    <xf numFmtId="168" fontId="10" fillId="15" borderId="10" xfId="0" applyNumberFormat="1" applyFont="1" applyFill="1" applyBorder="1" applyAlignment="1">
      <alignment horizontal="right" vertical="center"/>
    </xf>
    <xf numFmtId="0" fontId="10" fillId="15" borderId="60" xfId="0" applyFont="1" applyFill="1" applyBorder="1" applyAlignment="1">
      <alignment horizontal="center" vertical="center"/>
    </xf>
    <xf numFmtId="0" fontId="5" fillId="15" borderId="11" xfId="0" applyFont="1" applyFill="1" applyBorder="1" applyAlignment="1">
      <alignment horizontal="center" vertical="center" wrapText="1"/>
    </xf>
    <xf numFmtId="0" fontId="3" fillId="15" borderId="71" xfId="0" applyFont="1" applyFill="1" applyBorder="1" applyAlignment="1">
      <alignment horizontal="center" vertical="center" wrapText="1"/>
    </xf>
    <xf numFmtId="0" fontId="23" fillId="15" borderId="5" xfId="0" applyFont="1" applyFill="1" applyBorder="1" applyAlignment="1">
      <alignment horizontal="center" vertical="center" wrapText="1"/>
    </xf>
    <xf numFmtId="0" fontId="22" fillId="15" borderId="11" xfId="0" applyFont="1" applyFill="1" applyBorder="1" applyAlignment="1">
      <alignment horizontal="center" vertical="center" wrapText="1"/>
    </xf>
    <xf numFmtId="0" fontId="3" fillId="16" borderId="11" xfId="0" applyFont="1" applyFill="1" applyBorder="1" applyAlignment="1">
      <alignment horizontal="center" vertical="center" wrapText="1"/>
    </xf>
    <xf numFmtId="0" fontId="20" fillId="16" borderId="60" xfId="0" applyFont="1" applyFill="1" applyBorder="1" applyAlignment="1">
      <alignment horizontal="center" vertical="center" wrapText="1"/>
    </xf>
    <xf numFmtId="0" fontId="3" fillId="16" borderId="71" xfId="0" applyFont="1" applyFill="1" applyBorder="1" applyAlignment="1">
      <alignment horizontal="center" vertical="center" wrapText="1"/>
    </xf>
    <xf numFmtId="0" fontId="23" fillId="16" borderId="5" xfId="0" applyFont="1" applyFill="1" applyBorder="1" applyAlignment="1">
      <alignment horizontal="center" vertical="center" wrapText="1"/>
    </xf>
    <xf numFmtId="3" fontId="5" fillId="16" borderId="5" xfId="0" applyNumberFormat="1" applyFont="1" applyFill="1" applyBorder="1" applyAlignment="1">
      <alignment vertical="center" wrapText="1"/>
    </xf>
    <xf numFmtId="9" fontId="23" fillId="16" borderId="12" xfId="0" applyNumberFormat="1" applyFont="1" applyFill="1" applyBorder="1" applyAlignment="1">
      <alignment horizontal="center" vertical="center"/>
    </xf>
    <xf numFmtId="0" fontId="24" fillId="16" borderId="12" xfId="0" applyFont="1" applyFill="1" applyBorder="1" applyAlignment="1">
      <alignment horizontal="center" vertical="center" wrapText="1"/>
    </xf>
    <xf numFmtId="167" fontId="25" fillId="16" borderId="60" xfId="0" applyNumberFormat="1" applyFont="1" applyFill="1" applyBorder="1" applyAlignment="1">
      <alignment horizontal="center" vertical="center"/>
    </xf>
    <xf numFmtId="3" fontId="15" fillId="16" borderId="71" xfId="0" applyNumberFormat="1" applyFont="1" applyFill="1" applyBorder="1" applyAlignment="1">
      <alignment horizontal="center" vertical="center"/>
    </xf>
    <xf numFmtId="166" fontId="24" fillId="16" borderId="5" xfId="0" applyNumberFormat="1" applyFont="1" applyFill="1" applyBorder="1" applyAlignment="1">
      <alignment vertical="center" wrapText="1"/>
    </xf>
    <xf numFmtId="168" fontId="10" fillId="16" borderId="10" xfId="0" applyNumberFormat="1" applyFont="1" applyFill="1" applyBorder="1" applyAlignment="1">
      <alignment horizontal="right" vertical="center"/>
    </xf>
    <xf numFmtId="0" fontId="10" fillId="16" borderId="60" xfId="0" applyFont="1" applyFill="1" applyBorder="1" applyAlignment="1">
      <alignment horizontal="center" vertical="center"/>
    </xf>
    <xf numFmtId="0" fontId="22" fillId="16" borderId="11" xfId="0" applyFont="1" applyFill="1" applyBorder="1" applyAlignment="1">
      <alignment horizontal="center" vertical="center" wrapText="1"/>
    </xf>
    <xf numFmtId="0" fontId="5" fillId="16" borderId="11" xfId="0" applyFont="1" applyFill="1" applyBorder="1" applyAlignment="1">
      <alignment horizontal="center" vertical="center" wrapText="1"/>
    </xf>
    <xf numFmtId="0" fontId="23" fillId="16" borderId="55" xfId="0" applyFont="1" applyFill="1" applyBorder="1" applyAlignment="1">
      <alignment horizontal="center" vertical="center" wrapText="1"/>
    </xf>
    <xf numFmtId="0" fontId="4" fillId="11" borderId="10" xfId="0" applyFont="1" applyFill="1" applyBorder="1" applyAlignment="1">
      <alignment horizontal="center" vertical="center" wrapText="1"/>
    </xf>
    <xf numFmtId="0" fontId="5" fillId="11" borderId="3" xfId="0" applyFont="1" applyFill="1" applyBorder="1" applyAlignment="1">
      <alignment horizontal="center" vertical="center" wrapText="1"/>
    </xf>
    <xf numFmtId="0" fontId="3" fillId="11" borderId="71" xfId="0" applyFont="1" applyFill="1" applyBorder="1" applyAlignment="1">
      <alignment horizontal="center" vertical="center" wrapText="1"/>
    </xf>
    <xf numFmtId="0" fontId="8" fillId="11" borderId="5" xfId="0" applyFont="1" applyFill="1" applyBorder="1" applyAlignment="1">
      <alignment horizontal="center" vertical="center" wrapText="1"/>
    </xf>
    <xf numFmtId="164" fontId="4" fillId="11" borderId="9" xfId="0" applyNumberFormat="1" applyFont="1" applyFill="1" applyBorder="1" applyAlignment="1">
      <alignment horizontal="right" vertical="center" wrapText="1"/>
    </xf>
    <xf numFmtId="0" fontId="8" fillId="11" borderId="4" xfId="0" applyFont="1" applyFill="1" applyBorder="1" applyAlignment="1">
      <alignment vertical="center" wrapText="1"/>
    </xf>
    <xf numFmtId="9" fontId="8" fillId="11" borderId="9" xfId="0" applyNumberFormat="1" applyFont="1" applyFill="1" applyBorder="1" applyAlignment="1">
      <alignment horizontal="center" vertical="center"/>
    </xf>
    <xf numFmtId="0" fontId="6" fillId="11" borderId="9" xfId="0" applyFont="1" applyFill="1" applyBorder="1" applyAlignment="1">
      <alignment horizontal="center" vertical="center" wrapText="1"/>
    </xf>
    <xf numFmtId="167" fontId="10" fillId="11" borderId="78" xfId="0" applyNumberFormat="1" applyFont="1" applyFill="1" applyBorder="1" applyAlignment="1">
      <alignment horizontal="center" vertical="center"/>
    </xf>
    <xf numFmtId="1" fontId="15" fillId="11" borderId="72" xfId="0" applyNumberFormat="1" applyFont="1" applyFill="1" applyBorder="1" applyAlignment="1">
      <alignment horizontal="center" vertical="center"/>
    </xf>
    <xf numFmtId="0" fontId="6" fillId="11" borderId="5" xfId="0" applyFont="1" applyFill="1" applyBorder="1" applyAlignment="1">
      <alignment vertical="center" wrapText="1"/>
    </xf>
    <xf numFmtId="168" fontId="10" fillId="11" borderId="10" xfId="0" applyNumberFormat="1" applyFont="1" applyFill="1" applyBorder="1" applyAlignment="1">
      <alignment horizontal="right" vertical="center"/>
    </xf>
    <xf numFmtId="0" fontId="10" fillId="11" borderId="3" xfId="0" applyFont="1" applyFill="1" applyBorder="1" applyAlignment="1">
      <alignment horizontal="center" vertical="center"/>
    </xf>
    <xf numFmtId="0" fontId="4" fillId="17" borderId="55" xfId="0" applyFont="1" applyFill="1" applyBorder="1" applyAlignment="1">
      <alignment horizontal="center" vertical="center" wrapText="1"/>
    </xf>
    <xf numFmtId="0" fontId="5" fillId="17" borderId="3" xfId="0" applyFont="1" applyFill="1" applyBorder="1" applyAlignment="1">
      <alignment horizontal="center" vertical="center" wrapText="1"/>
    </xf>
    <xf numFmtId="0" fontId="3" fillId="17" borderId="71" xfId="0" applyFont="1" applyFill="1" applyBorder="1" applyAlignment="1">
      <alignment horizontal="center" vertical="center" wrapText="1"/>
    </xf>
    <xf numFmtId="0" fontId="8" fillId="17" borderId="5" xfId="0" applyFont="1" applyFill="1" applyBorder="1" applyAlignment="1">
      <alignment horizontal="center" vertical="center" wrapText="1"/>
    </xf>
    <xf numFmtId="164" fontId="4" fillId="17" borderId="12" xfId="0" applyNumberFormat="1" applyFont="1" applyFill="1" applyBorder="1" applyAlignment="1">
      <alignment horizontal="right" vertical="center" wrapText="1"/>
    </xf>
    <xf numFmtId="0" fontId="8" fillId="17" borderId="5" xfId="0" applyFont="1" applyFill="1" applyBorder="1" applyAlignment="1">
      <alignment vertical="center" wrapText="1"/>
    </xf>
    <xf numFmtId="9" fontId="8" fillId="17" borderId="12" xfId="0" applyNumberFormat="1" applyFont="1" applyFill="1" applyBorder="1" applyAlignment="1">
      <alignment horizontal="center" vertical="center"/>
    </xf>
    <xf numFmtId="0" fontId="6" fillId="17" borderId="12" xfId="0" applyFont="1" applyFill="1" applyBorder="1" applyAlignment="1">
      <alignment horizontal="center" vertical="center" wrapText="1"/>
    </xf>
    <xf numFmtId="167" fontId="10" fillId="17" borderId="60" xfId="0" applyNumberFormat="1" applyFont="1" applyFill="1" applyBorder="1" applyAlignment="1">
      <alignment horizontal="center" vertical="center"/>
    </xf>
    <xf numFmtId="1" fontId="15" fillId="17" borderId="71" xfId="0" applyNumberFormat="1" applyFont="1" applyFill="1" applyBorder="1" applyAlignment="1">
      <alignment horizontal="center" vertical="center"/>
    </xf>
    <xf numFmtId="0" fontId="6" fillId="17" borderId="5" xfId="0" applyFont="1" applyFill="1" applyBorder="1" applyAlignment="1">
      <alignment vertical="center" wrapText="1"/>
    </xf>
    <xf numFmtId="168" fontId="10" fillId="17" borderId="10" xfId="0" applyNumberFormat="1" applyFont="1" applyFill="1" applyBorder="1" applyAlignment="1">
      <alignment horizontal="right" vertical="center"/>
    </xf>
    <xf numFmtId="0" fontId="10" fillId="17" borderId="60" xfId="0" applyFont="1" applyFill="1" applyBorder="1" applyAlignment="1">
      <alignment horizontal="center" vertical="center"/>
    </xf>
    <xf numFmtId="0" fontId="4" fillId="18" borderId="56" xfId="0" applyFont="1" applyFill="1" applyBorder="1" applyAlignment="1">
      <alignment horizontal="center" vertical="center" wrapText="1"/>
    </xf>
    <xf numFmtId="0" fontId="8" fillId="18" borderId="57" xfId="0" applyFont="1" applyFill="1" applyBorder="1" applyAlignment="1">
      <alignment horizontal="center" vertical="center" wrapText="1"/>
    </xf>
    <xf numFmtId="0" fontId="4" fillId="18" borderId="73" xfId="0" applyFont="1" applyFill="1" applyBorder="1" applyAlignment="1">
      <alignment horizontal="center" vertical="center" wrapText="1"/>
    </xf>
    <xf numFmtId="0" fontId="8" fillId="18" borderId="58" xfId="0" applyFont="1" applyFill="1" applyBorder="1" applyAlignment="1">
      <alignment horizontal="center" vertical="center" wrapText="1"/>
    </xf>
    <xf numFmtId="164" fontId="4" fillId="18" borderId="59" xfId="0" applyNumberFormat="1" applyFont="1" applyFill="1" applyBorder="1" applyAlignment="1">
      <alignment horizontal="right" vertical="center" wrapText="1"/>
    </xf>
    <xf numFmtId="0" fontId="8" fillId="18" borderId="58" xfId="0" applyFont="1" applyFill="1" applyBorder="1" applyAlignment="1">
      <alignment vertical="center" wrapText="1"/>
    </xf>
    <xf numFmtId="9" fontId="8" fillId="18" borderId="59" xfId="0" applyNumberFormat="1" applyFont="1" applyFill="1" applyBorder="1" applyAlignment="1">
      <alignment horizontal="center" vertical="center"/>
    </xf>
    <xf numFmtId="0" fontId="6" fillId="18" borderId="59" xfId="0" applyFont="1" applyFill="1" applyBorder="1" applyAlignment="1">
      <alignment horizontal="center" vertical="center" wrapText="1"/>
    </xf>
    <xf numFmtId="167" fontId="10" fillId="18" borderId="67" xfId="0" applyNumberFormat="1" applyFont="1" applyFill="1" applyBorder="1" applyAlignment="1">
      <alignment horizontal="center" vertical="center"/>
    </xf>
    <xf numFmtId="1" fontId="15" fillId="18" borderId="73" xfId="0" applyNumberFormat="1" applyFont="1" applyFill="1" applyBorder="1" applyAlignment="1">
      <alignment horizontal="center" vertical="center"/>
    </xf>
    <xf numFmtId="0" fontId="6" fillId="18" borderId="58" xfId="0" applyFont="1" applyFill="1" applyBorder="1" applyAlignment="1">
      <alignment vertical="center" wrapText="1"/>
    </xf>
    <xf numFmtId="168" fontId="10" fillId="18" borderId="56" xfId="0" applyNumberFormat="1" applyFont="1" applyFill="1" applyBorder="1" applyAlignment="1">
      <alignment horizontal="right" vertical="center"/>
    </xf>
    <xf numFmtId="0" fontId="10" fillId="18" borderId="57" xfId="0" applyFont="1" applyFill="1" applyBorder="1" applyAlignment="1">
      <alignment horizontal="center" vertical="center"/>
    </xf>
    <xf numFmtId="0" fontId="4" fillId="19" borderId="10" xfId="0" applyFont="1" applyFill="1" applyBorder="1" applyAlignment="1">
      <alignment horizontal="center" vertical="center" wrapText="1"/>
    </xf>
    <xf numFmtId="0" fontId="8" fillId="19" borderId="3" xfId="0" applyFont="1" applyFill="1" applyBorder="1" applyAlignment="1">
      <alignment horizontal="center" vertical="center" wrapText="1"/>
    </xf>
    <xf numFmtId="0" fontId="4" fillId="19" borderId="71" xfId="0" applyFont="1" applyFill="1" applyBorder="1" applyAlignment="1">
      <alignment horizontal="center" vertical="center" wrapText="1"/>
    </xf>
    <xf numFmtId="0" fontId="8" fillId="19" borderId="5" xfId="0" applyFont="1" applyFill="1" applyBorder="1" applyAlignment="1">
      <alignment horizontal="center" vertical="center" wrapText="1"/>
    </xf>
    <xf numFmtId="164" fontId="4" fillId="19" borderId="12" xfId="0" applyNumberFormat="1" applyFont="1" applyFill="1" applyBorder="1" applyAlignment="1">
      <alignment horizontal="right" vertical="center" wrapText="1"/>
    </xf>
    <xf numFmtId="0" fontId="8" fillId="19" borderId="5" xfId="0" applyFont="1" applyFill="1" applyBorder="1" applyAlignment="1">
      <alignment vertical="center" wrapText="1"/>
    </xf>
    <xf numFmtId="9" fontId="8" fillId="19" borderId="12" xfId="0" applyNumberFormat="1" applyFont="1" applyFill="1" applyBorder="1" applyAlignment="1">
      <alignment horizontal="center" vertical="center"/>
    </xf>
    <xf numFmtId="0" fontId="6" fillId="19" borderId="12" xfId="0" applyFont="1" applyFill="1" applyBorder="1" applyAlignment="1">
      <alignment horizontal="center" vertical="center" wrapText="1"/>
    </xf>
    <xf numFmtId="167" fontId="10" fillId="19" borderId="60" xfId="0" applyNumberFormat="1" applyFont="1" applyFill="1" applyBorder="1" applyAlignment="1">
      <alignment horizontal="center" vertical="center"/>
    </xf>
    <xf numFmtId="1" fontId="15" fillId="19" borderId="71" xfId="0" applyNumberFormat="1" applyFont="1" applyFill="1" applyBorder="1" applyAlignment="1">
      <alignment horizontal="center" vertical="center"/>
    </xf>
    <xf numFmtId="0" fontId="6" fillId="19" borderId="5" xfId="0" applyFont="1" applyFill="1" applyBorder="1" applyAlignment="1">
      <alignment vertical="center" wrapText="1"/>
    </xf>
    <xf numFmtId="168" fontId="10" fillId="19" borderId="10" xfId="0" applyNumberFormat="1" applyFont="1" applyFill="1" applyBorder="1" applyAlignment="1">
      <alignment horizontal="right" vertical="center"/>
    </xf>
    <xf numFmtId="0" fontId="10" fillId="19" borderId="3" xfId="0" applyFont="1" applyFill="1" applyBorder="1" applyAlignment="1">
      <alignment horizontal="center" vertical="center"/>
    </xf>
    <xf numFmtId="0" fontId="4" fillId="20" borderId="10" xfId="0" applyFont="1" applyFill="1" applyBorder="1" applyAlignment="1">
      <alignment horizontal="center" vertical="center" wrapText="1"/>
    </xf>
    <xf numFmtId="0" fontId="8" fillId="20" borderId="3" xfId="0" applyFont="1" applyFill="1" applyBorder="1" applyAlignment="1">
      <alignment horizontal="center" vertical="center" wrapText="1"/>
    </xf>
    <xf numFmtId="0" fontId="4" fillId="20" borderId="71" xfId="0" applyFont="1" applyFill="1" applyBorder="1" applyAlignment="1">
      <alignment horizontal="center" vertical="center" wrapText="1"/>
    </xf>
    <xf numFmtId="0" fontId="8" fillId="20" borderId="5" xfId="0" applyFont="1" applyFill="1" applyBorder="1" applyAlignment="1">
      <alignment horizontal="center" vertical="center" wrapText="1"/>
    </xf>
    <xf numFmtId="164" fontId="4" fillId="20" borderId="12" xfId="0" applyNumberFormat="1" applyFont="1" applyFill="1" applyBorder="1" applyAlignment="1">
      <alignment horizontal="right" vertical="center" wrapText="1"/>
    </xf>
    <xf numFmtId="0" fontId="8" fillId="20" borderId="5" xfId="0" applyFont="1" applyFill="1" applyBorder="1" applyAlignment="1">
      <alignment vertical="center" wrapText="1"/>
    </xf>
    <xf numFmtId="9" fontId="8" fillId="20" borderId="12" xfId="0" applyNumberFormat="1" applyFont="1" applyFill="1" applyBorder="1" applyAlignment="1">
      <alignment horizontal="center" vertical="center"/>
    </xf>
    <xf numFmtId="0" fontId="6" fillId="20" borderId="12" xfId="0" applyFont="1" applyFill="1" applyBorder="1" applyAlignment="1">
      <alignment horizontal="center" vertical="center" wrapText="1"/>
    </xf>
    <xf numFmtId="167" fontId="10" fillId="20" borderId="60" xfId="0" applyNumberFormat="1" applyFont="1" applyFill="1" applyBorder="1" applyAlignment="1">
      <alignment horizontal="center" vertical="center"/>
    </xf>
    <xf numFmtId="1" fontId="15" fillId="20" borderId="71" xfId="0" applyNumberFormat="1" applyFont="1" applyFill="1" applyBorder="1" applyAlignment="1">
      <alignment horizontal="center" vertical="center"/>
    </xf>
    <xf numFmtId="0" fontId="6" fillId="20" borderId="5" xfId="0" applyFont="1" applyFill="1" applyBorder="1" applyAlignment="1">
      <alignment vertical="center" wrapText="1"/>
    </xf>
    <xf numFmtId="168" fontId="10" fillId="20" borderId="10" xfId="0" applyNumberFormat="1" applyFont="1" applyFill="1" applyBorder="1" applyAlignment="1">
      <alignment horizontal="right" vertical="center"/>
    </xf>
    <xf numFmtId="0" fontId="10" fillId="20" borderId="3" xfId="0" applyFont="1" applyFill="1" applyBorder="1" applyAlignment="1">
      <alignment horizontal="center" vertical="center"/>
    </xf>
    <xf numFmtId="0" fontId="4" fillId="21" borderId="28" xfId="0" applyFont="1" applyFill="1" applyBorder="1" applyAlignment="1">
      <alignment horizontal="center" vertical="center" wrapText="1"/>
    </xf>
    <xf numFmtId="0" fontId="8" fillId="21" borderId="18" xfId="0" applyFont="1" applyFill="1" applyBorder="1" applyAlignment="1">
      <alignment horizontal="center" vertical="center" wrapText="1"/>
    </xf>
    <xf numFmtId="0" fontId="4" fillId="21" borderId="70" xfId="0" applyFont="1" applyFill="1" applyBorder="1" applyAlignment="1">
      <alignment horizontal="center" vertical="center" wrapText="1"/>
    </xf>
    <xf numFmtId="0" fontId="8" fillId="21" borderId="1" xfId="0" applyFont="1" applyFill="1" applyBorder="1" applyAlignment="1">
      <alignment horizontal="center" vertical="center" wrapText="1"/>
    </xf>
    <xf numFmtId="164" fontId="4" fillId="21" borderId="16" xfId="0" applyNumberFormat="1" applyFont="1" applyFill="1" applyBorder="1" applyAlignment="1">
      <alignment horizontal="right" vertical="center" wrapText="1"/>
    </xf>
    <xf numFmtId="0" fontId="8" fillId="21" borderId="1" xfId="0" applyFont="1" applyFill="1" applyBorder="1" applyAlignment="1">
      <alignment vertical="center" wrapText="1"/>
    </xf>
    <xf numFmtId="9" fontId="8" fillId="21" borderId="16" xfId="0" applyNumberFormat="1" applyFont="1" applyFill="1" applyBorder="1" applyAlignment="1">
      <alignment horizontal="center" vertical="center"/>
    </xf>
    <xf numFmtId="0" fontId="6" fillId="21" borderId="16" xfId="0" applyFont="1" applyFill="1" applyBorder="1" applyAlignment="1">
      <alignment horizontal="center" vertical="center" wrapText="1"/>
    </xf>
    <xf numFmtId="167" fontId="10" fillId="21" borderId="14" xfId="0" applyNumberFormat="1" applyFont="1" applyFill="1" applyBorder="1" applyAlignment="1">
      <alignment horizontal="center" vertical="center"/>
    </xf>
    <xf numFmtId="1" fontId="15" fillId="21" borderId="70" xfId="0" applyNumberFormat="1" applyFont="1" applyFill="1" applyBorder="1" applyAlignment="1">
      <alignment horizontal="center" vertical="center"/>
    </xf>
    <xf numFmtId="0" fontId="6" fillId="21" borderId="1" xfId="0" applyFont="1" applyFill="1" applyBorder="1" applyAlignment="1">
      <alignment vertical="center" wrapText="1"/>
    </xf>
    <xf numFmtId="168" fontId="10" fillId="21" borderId="15" xfId="0" applyNumberFormat="1" applyFont="1" applyFill="1" applyBorder="1" applyAlignment="1">
      <alignment horizontal="right" vertical="center"/>
    </xf>
    <xf numFmtId="0" fontId="10" fillId="21" borderId="18" xfId="0" applyFont="1" applyFill="1" applyBorder="1" applyAlignment="1">
      <alignment horizontal="center" vertical="center"/>
    </xf>
    <xf numFmtId="164" fontId="31" fillId="14" borderId="12" xfId="0" applyNumberFormat="1" applyFont="1" applyFill="1" applyBorder="1" applyAlignment="1">
      <alignment horizontal="right" vertical="center" wrapText="1"/>
    </xf>
    <xf numFmtId="164" fontId="31" fillId="15" borderId="12" xfId="0" applyNumberFormat="1" applyFont="1" applyFill="1" applyBorder="1" applyAlignment="1">
      <alignment horizontal="right" vertical="center" wrapText="1"/>
    </xf>
    <xf numFmtId="164" fontId="31" fillId="16" borderId="12" xfId="0" applyNumberFormat="1" applyFont="1" applyFill="1" applyBorder="1" applyAlignment="1">
      <alignment horizontal="right" vertical="center" wrapText="1"/>
    </xf>
    <xf numFmtId="164" fontId="31" fillId="14" borderId="11" xfId="0" applyNumberFormat="1" applyFont="1" applyFill="1" applyBorder="1" applyAlignment="1">
      <alignment horizontal="right" vertical="center" wrapText="1"/>
    </xf>
    <xf numFmtId="164" fontId="31" fillId="15" borderId="11" xfId="0" applyNumberFormat="1" applyFont="1" applyFill="1" applyBorder="1" applyAlignment="1">
      <alignment horizontal="right" vertical="center" wrapText="1"/>
    </xf>
    <xf numFmtId="164" fontId="31" fillId="16" borderId="11" xfId="0" applyNumberFormat="1" applyFont="1" applyFill="1" applyBorder="1" applyAlignment="1">
      <alignment horizontal="right" vertical="center" wrapText="1"/>
    </xf>
    <xf numFmtId="164" fontId="4" fillId="10" borderId="11" xfId="0" applyNumberFormat="1" applyFont="1" applyFill="1" applyBorder="1" applyAlignment="1">
      <alignment horizontal="right" vertical="center" wrapText="1"/>
    </xf>
    <xf numFmtId="164" fontId="4" fillId="9" borderId="11" xfId="0" applyNumberFormat="1" applyFont="1" applyFill="1" applyBorder="1" applyAlignment="1">
      <alignment horizontal="right" vertical="center" wrapText="1"/>
    </xf>
    <xf numFmtId="164" fontId="4" fillId="20" borderId="11" xfId="0" applyNumberFormat="1" applyFont="1" applyFill="1" applyBorder="1" applyAlignment="1">
      <alignment horizontal="right" vertical="center" wrapText="1"/>
    </xf>
    <xf numFmtId="164" fontId="4" fillId="19" borderId="11" xfId="0" applyNumberFormat="1" applyFont="1" applyFill="1" applyBorder="1" applyAlignment="1">
      <alignment horizontal="right" vertical="center" wrapText="1"/>
    </xf>
    <xf numFmtId="164" fontId="4" fillId="18" borderId="68" xfId="0" applyNumberFormat="1" applyFont="1" applyFill="1" applyBorder="1" applyAlignment="1">
      <alignment horizontal="right" vertical="center" wrapText="1"/>
    </xf>
    <xf numFmtId="164" fontId="4" fillId="21" borderId="19" xfId="0" applyNumberFormat="1" applyFont="1" applyFill="1" applyBorder="1" applyAlignment="1">
      <alignment horizontal="right" vertical="center" wrapText="1"/>
    </xf>
    <xf numFmtId="164" fontId="4" fillId="17" borderId="11" xfId="0" applyNumberFormat="1" applyFont="1" applyFill="1" applyBorder="1" applyAlignment="1">
      <alignment horizontal="right" vertical="center" wrapText="1"/>
    </xf>
    <xf numFmtId="164" fontId="4" fillId="11" borderId="13" xfId="0" applyNumberFormat="1" applyFont="1" applyFill="1" applyBorder="1" applyAlignment="1">
      <alignment horizontal="right" vertical="center" wrapText="1"/>
    </xf>
    <xf numFmtId="164" fontId="4" fillId="8" borderId="13" xfId="0" applyNumberFormat="1" applyFont="1" applyFill="1" applyBorder="1" applyAlignment="1">
      <alignment horizontal="right" vertical="center" wrapText="1"/>
    </xf>
    <xf numFmtId="164" fontId="4" fillId="7" borderId="11" xfId="0" applyNumberFormat="1" applyFont="1" applyFill="1" applyBorder="1" applyAlignment="1">
      <alignment horizontal="right" vertical="center" wrapText="1"/>
    </xf>
    <xf numFmtId="0" fontId="6" fillId="13" borderId="65" xfId="0" applyFont="1" applyFill="1" applyBorder="1" applyAlignment="1">
      <alignment horizontal="left" vertical="center" wrapText="1"/>
    </xf>
    <xf numFmtId="0" fontId="6" fillId="13" borderId="30" xfId="0" applyFont="1" applyFill="1" applyBorder="1" applyAlignment="1">
      <alignment horizontal="left" vertical="center" wrapText="1"/>
    </xf>
    <xf numFmtId="0" fontId="6" fillId="13" borderId="31" xfId="0" applyFont="1" applyFill="1" applyBorder="1" applyAlignment="1">
      <alignment horizontal="left" vertical="center" wrapText="1"/>
    </xf>
    <xf numFmtId="0" fontId="16" fillId="12" borderId="61" xfId="0" applyFont="1" applyFill="1" applyBorder="1" applyAlignment="1">
      <alignment horizontal="center" vertical="center" wrapText="1"/>
    </xf>
    <xf numFmtId="0" fontId="16" fillId="12" borderId="62" xfId="0" applyFont="1" applyFill="1" applyBorder="1" applyAlignment="1">
      <alignment horizontal="center" vertical="center" wrapText="1"/>
    </xf>
    <xf numFmtId="0" fontId="16" fillId="12" borderId="6" xfId="0" applyFont="1" applyFill="1" applyBorder="1" applyAlignment="1">
      <alignment horizontal="center" vertical="center" wrapText="1"/>
    </xf>
    <xf numFmtId="0" fontId="16" fillId="12" borderId="13" xfId="0" applyFont="1" applyFill="1" applyBorder="1" applyAlignment="1">
      <alignment horizontal="center" vertical="center" wrapText="1"/>
    </xf>
    <xf numFmtId="0" fontId="7" fillId="0" borderId="8" xfId="0" applyFont="1" applyFill="1" applyBorder="1" applyAlignment="1">
      <alignment horizontal="left" vertical="center" wrapText="1"/>
    </xf>
    <xf numFmtId="0" fontId="7" fillId="0" borderId="11" xfId="0" applyFont="1" applyFill="1" applyBorder="1" applyAlignment="1">
      <alignment horizontal="left" vertical="center"/>
    </xf>
    <xf numFmtId="0" fontId="7" fillId="0" borderId="3" xfId="0" applyFont="1" applyFill="1" applyBorder="1" applyAlignment="1">
      <alignment horizontal="left" vertical="center"/>
    </xf>
    <xf numFmtId="0" fontId="16" fillId="4" borderId="34" xfId="0" applyFont="1" applyFill="1" applyBorder="1" applyAlignment="1">
      <alignment horizontal="center" vertical="center" wrapText="1"/>
    </xf>
    <xf numFmtId="0" fontId="16" fillId="4" borderId="33" xfId="0" applyFont="1" applyFill="1" applyBorder="1" applyAlignment="1">
      <alignment horizontal="center" vertical="center" wrapText="1"/>
    </xf>
    <xf numFmtId="9" fontId="10" fillId="4" borderId="32" xfId="0" applyNumberFormat="1" applyFont="1" applyFill="1" applyBorder="1" applyAlignment="1">
      <alignment horizontal="center" vertical="center"/>
    </xf>
    <xf numFmtId="9" fontId="10" fillId="4" borderId="36" xfId="0" applyNumberFormat="1" applyFont="1" applyFill="1" applyBorder="1" applyAlignment="1">
      <alignment horizontal="center" vertical="center"/>
    </xf>
    <xf numFmtId="9" fontId="10" fillId="3" borderId="37" xfId="0" applyNumberFormat="1" applyFont="1" applyFill="1" applyBorder="1" applyAlignment="1">
      <alignment horizontal="center" vertical="center"/>
    </xf>
    <xf numFmtId="9" fontId="10" fillId="3" borderId="38" xfId="0" applyNumberFormat="1" applyFont="1" applyFill="1" applyBorder="1" applyAlignment="1">
      <alignment horizontal="center" vertical="center"/>
    </xf>
    <xf numFmtId="0" fontId="16" fillId="3" borderId="41" xfId="0" applyFont="1" applyFill="1" applyBorder="1" applyAlignment="1">
      <alignment horizontal="center" vertical="center" wrapText="1"/>
    </xf>
    <xf numFmtId="0" fontId="16" fillId="3" borderId="42" xfId="0" applyFont="1" applyFill="1" applyBorder="1" applyAlignment="1">
      <alignment horizontal="center" vertical="center" wrapText="1"/>
    </xf>
    <xf numFmtId="0" fontId="19" fillId="4" borderId="33" xfId="0" applyFont="1" applyFill="1" applyBorder="1" applyAlignment="1">
      <alignment horizontal="left" vertical="center" wrapText="1"/>
    </xf>
    <xf numFmtId="0" fontId="19" fillId="4" borderId="35" xfId="0" applyFont="1" applyFill="1" applyBorder="1" applyAlignment="1">
      <alignment horizontal="left" vertical="center" wrapText="1"/>
    </xf>
    <xf numFmtId="0" fontId="7" fillId="0" borderId="29" xfId="0" applyFont="1" applyFill="1" applyBorder="1" applyAlignment="1">
      <alignment horizontal="left" vertical="center" wrapText="1"/>
    </xf>
    <xf numFmtId="0" fontId="6" fillId="0" borderId="30" xfId="0" applyFont="1" applyFill="1" applyBorder="1" applyAlignment="1">
      <alignment horizontal="left" vertical="center"/>
    </xf>
    <xf numFmtId="0" fontId="6" fillId="0" borderId="31" xfId="0" applyFont="1" applyFill="1" applyBorder="1" applyAlignment="1">
      <alignment horizontal="left" vertical="center"/>
    </xf>
    <xf numFmtId="166" fontId="31" fillId="4" borderId="32" xfId="0" applyNumberFormat="1" applyFont="1" applyFill="1" applyBorder="1" applyAlignment="1">
      <alignment horizontal="right" vertical="center"/>
    </xf>
    <xf numFmtId="166" fontId="31" fillId="4" borderId="33" xfId="0" applyNumberFormat="1" applyFont="1" applyFill="1" applyBorder="1" applyAlignment="1">
      <alignment horizontal="right" vertical="center"/>
    </xf>
    <xf numFmtId="0" fontId="6" fillId="0" borderId="29" xfId="0" applyFont="1" applyFill="1" applyBorder="1" applyAlignment="1">
      <alignment horizontal="left" vertical="center" wrapText="1"/>
    </xf>
    <xf numFmtId="0" fontId="6" fillId="2" borderId="29" xfId="0" applyFont="1" applyFill="1" applyBorder="1" applyAlignment="1">
      <alignment horizontal="left" vertical="center" wrapText="1"/>
    </xf>
    <xf numFmtId="0" fontId="6" fillId="2" borderId="30" xfId="0" applyFont="1" applyFill="1" applyBorder="1" applyAlignment="1">
      <alignment horizontal="left" vertical="center"/>
    </xf>
    <xf numFmtId="0" fontId="6" fillId="2" borderId="31" xfId="0" applyFont="1" applyFill="1" applyBorder="1" applyAlignment="1">
      <alignment horizontal="left" vertical="center"/>
    </xf>
    <xf numFmtId="0" fontId="4" fillId="6" borderId="48" xfId="0" applyFont="1" applyFill="1" applyBorder="1" applyAlignment="1">
      <alignment horizontal="center" vertical="center" wrapText="1"/>
    </xf>
    <xf numFmtId="0" fontId="4" fillId="6" borderId="46" xfId="0" applyFont="1" applyFill="1" applyBorder="1" applyAlignment="1">
      <alignment horizontal="center" vertical="center" wrapText="1"/>
    </xf>
    <xf numFmtId="0" fontId="4" fillId="6" borderId="47" xfId="0" applyFont="1" applyFill="1" applyBorder="1" applyAlignment="1">
      <alignment horizontal="center" vertical="center" wrapText="1"/>
    </xf>
    <xf numFmtId="0" fontId="3" fillId="0" borderId="51" xfId="0" applyFont="1" applyFill="1" applyBorder="1" applyAlignment="1">
      <alignment horizontal="center" vertical="center" wrapText="1"/>
    </xf>
    <xf numFmtId="0" fontId="3" fillId="0" borderId="52" xfId="0" applyFont="1" applyFill="1" applyBorder="1" applyAlignment="1">
      <alignment horizontal="center" vertical="center" wrapText="1"/>
    </xf>
    <xf numFmtId="0" fontId="6" fillId="0" borderId="20" xfId="0" applyFont="1" applyFill="1" applyBorder="1" applyAlignment="1">
      <alignment horizontal="left" wrapText="1"/>
    </xf>
    <xf numFmtId="0" fontId="6" fillId="0" borderId="21" xfId="0" applyFont="1" applyFill="1" applyBorder="1" applyAlignment="1">
      <alignment horizontal="left"/>
    </xf>
    <xf numFmtId="0" fontId="6" fillId="0" borderId="22" xfId="0" applyFont="1" applyFill="1" applyBorder="1" applyAlignment="1">
      <alignment horizontal="left"/>
    </xf>
    <xf numFmtId="165" fontId="31" fillId="3" borderId="39" xfId="0" applyNumberFormat="1" applyFont="1" applyFill="1" applyBorder="1" applyAlignment="1">
      <alignment horizontal="right" vertical="center" wrapText="1"/>
    </xf>
    <xf numFmtId="165" fontId="31" fillId="4" borderId="33" xfId="0" applyNumberFormat="1" applyFont="1" applyFill="1" applyBorder="1" applyAlignment="1">
      <alignment horizontal="right" vertical="center" wrapText="1"/>
    </xf>
    <xf numFmtId="0" fontId="19" fillId="3" borderId="39" xfId="0" applyFont="1" applyFill="1" applyBorder="1" applyAlignment="1">
      <alignment horizontal="left" vertical="center" wrapText="1"/>
    </xf>
    <xf numFmtId="0" fontId="19" fillId="3" borderId="40" xfId="0" applyFont="1" applyFill="1" applyBorder="1" applyAlignment="1">
      <alignment horizontal="left" vertical="center" wrapText="1"/>
    </xf>
    <xf numFmtId="166" fontId="31" fillId="3" borderId="37" xfId="0" applyNumberFormat="1" applyFont="1" applyFill="1" applyBorder="1" applyAlignment="1">
      <alignment horizontal="right" vertical="center"/>
    </xf>
    <xf numFmtId="166" fontId="31" fillId="3" borderId="39" xfId="0" applyNumberFormat="1" applyFont="1" applyFill="1" applyBorder="1" applyAlignment="1">
      <alignment horizontal="right" vertical="center"/>
    </xf>
    <xf numFmtId="0" fontId="30" fillId="0" borderId="74" xfId="0" applyFont="1" applyFill="1" applyBorder="1" applyAlignment="1">
      <alignment horizontal="center" vertical="center" textRotation="90" wrapText="1"/>
    </xf>
    <xf numFmtId="0" fontId="30" fillId="0" borderId="75" xfId="0" applyFont="1" applyFill="1" applyBorder="1" applyAlignment="1">
      <alignment horizontal="center" vertical="center" textRotation="90" wrapText="1"/>
    </xf>
    <xf numFmtId="0" fontId="6" fillId="0" borderId="65" xfId="0" applyFont="1" applyFill="1" applyBorder="1" applyAlignment="1">
      <alignment horizontal="left" vertical="center" wrapText="1"/>
    </xf>
    <xf numFmtId="0" fontId="24" fillId="0" borderId="30" xfId="0" applyFont="1" applyFill="1" applyBorder="1" applyAlignment="1">
      <alignment horizontal="left" vertical="center"/>
    </xf>
    <xf numFmtId="0" fontId="24" fillId="0" borderId="66" xfId="0" applyFont="1" applyFill="1" applyBorder="1" applyAlignment="1">
      <alignment horizontal="left" vertical="center"/>
    </xf>
    <xf numFmtId="0" fontId="18" fillId="5" borderId="12" xfId="0" applyFont="1" applyFill="1" applyBorder="1" applyAlignment="1">
      <alignment horizontal="center" vertical="center" wrapText="1"/>
    </xf>
    <xf numFmtId="0" fontId="12" fillId="5" borderId="11" xfId="0" applyFont="1" applyFill="1" applyBorder="1" applyAlignment="1">
      <alignment horizontal="center" vertical="center" wrapText="1"/>
    </xf>
    <xf numFmtId="0" fontId="12" fillId="5" borderId="5" xfId="0" applyFont="1" applyFill="1" applyBorder="1" applyAlignment="1">
      <alignment horizontal="center" vertical="center" wrapText="1"/>
    </xf>
    <xf numFmtId="164" fontId="5" fillId="12" borderId="44" xfId="0" applyNumberFormat="1" applyFont="1" applyFill="1" applyBorder="1" applyAlignment="1">
      <alignment horizontal="center" vertical="center" wrapText="1"/>
    </xf>
    <xf numFmtId="164" fontId="5" fillId="12" borderId="45" xfId="0" applyNumberFormat="1" applyFont="1" applyFill="1" applyBorder="1" applyAlignment="1">
      <alignment horizontal="center" vertical="center" wrapText="1"/>
    </xf>
    <xf numFmtId="164" fontId="5" fillId="12" borderId="43" xfId="0" applyNumberFormat="1" applyFont="1" applyFill="1" applyBorder="1" applyAlignment="1">
      <alignment horizontal="center" vertical="center" wrapText="1"/>
    </xf>
    <xf numFmtId="0" fontId="17" fillId="12" borderId="21" xfId="0" applyFont="1" applyFill="1" applyBorder="1" applyAlignment="1">
      <alignment horizontal="center" vertical="center" wrapText="1"/>
    </xf>
    <xf numFmtId="0" fontId="17" fillId="12" borderId="63" xfId="0" applyFont="1" applyFill="1" applyBorder="1" applyAlignment="1">
      <alignment horizontal="center" vertical="center" wrapText="1"/>
    </xf>
    <xf numFmtId="0" fontId="28" fillId="0" borderId="69" xfId="0" applyFont="1" applyFill="1" applyBorder="1" applyAlignment="1">
      <alignment horizontal="center" vertical="center" wrapText="1"/>
    </xf>
    <xf numFmtId="0" fontId="28" fillId="0" borderId="70" xfId="0" applyFont="1" applyFill="1" applyBorder="1" applyAlignment="1">
      <alignment horizontal="center" vertical="center" wrapText="1"/>
    </xf>
    <xf numFmtId="0" fontId="3" fillId="0" borderId="27"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14" fillId="11" borderId="16" xfId="0" applyFont="1" applyFill="1" applyBorder="1" applyAlignment="1">
      <alignment horizontal="center" vertical="center"/>
    </xf>
    <xf numFmtId="0" fontId="14" fillId="11" borderId="19" xfId="0" applyFont="1" applyFill="1" applyBorder="1" applyAlignment="1">
      <alignment horizontal="center" vertical="center"/>
    </xf>
    <xf numFmtId="0" fontId="14" fillId="11" borderId="1" xfId="0" applyFont="1" applyFill="1" applyBorder="1" applyAlignment="1">
      <alignment horizontal="center" vertical="center"/>
    </xf>
    <xf numFmtId="0" fontId="5" fillId="0" borderId="54" xfId="0" applyFont="1" applyFill="1" applyBorder="1" applyAlignment="1">
      <alignment horizontal="center" vertical="center" wrapText="1"/>
    </xf>
    <xf numFmtId="0" fontId="5" fillId="0" borderId="53"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6" xfId="0" applyFont="1" applyFill="1" applyBorder="1" applyAlignment="1">
      <alignment horizontal="center" vertical="center" wrapText="1"/>
    </xf>
    <xf numFmtId="0" fontId="17" fillId="12" borderId="64" xfId="0" applyFont="1" applyFill="1" applyBorder="1" applyAlignment="1">
      <alignment horizontal="center" vertical="center" wrapText="1"/>
    </xf>
    <xf numFmtId="0" fontId="17" fillId="12" borderId="49" xfId="0" applyFont="1" applyFill="1" applyBorder="1" applyAlignment="1">
      <alignment horizontal="center" vertical="center" wrapText="1"/>
    </xf>
    <xf numFmtId="0" fontId="17" fillId="12" borderId="9" xfId="0" applyFont="1" applyFill="1" applyBorder="1" applyAlignment="1">
      <alignment horizontal="center" vertical="center" wrapText="1"/>
    </xf>
    <xf numFmtId="0" fontId="17" fillId="12" borderId="2" xfId="0" applyFont="1" applyFill="1" applyBorder="1" applyAlignment="1">
      <alignment horizontal="center" vertical="center" wrapText="1"/>
    </xf>
    <xf numFmtId="0" fontId="3" fillId="0" borderId="53" xfId="0" applyFont="1" applyFill="1" applyBorder="1" applyAlignment="1">
      <alignment horizontal="center" vertical="center" wrapText="1"/>
    </xf>
    <xf numFmtId="0" fontId="3" fillId="0" borderId="26" xfId="0" applyFont="1" applyFill="1" applyBorder="1" applyAlignment="1">
      <alignment horizontal="center" vertical="center" wrapText="1"/>
    </xf>
    <xf numFmtId="166" fontId="5" fillId="0" borderId="27" xfId="0" applyNumberFormat="1" applyFont="1" applyFill="1" applyBorder="1" applyAlignment="1">
      <alignment horizontal="center" vertical="center" wrapText="1"/>
    </xf>
    <xf numFmtId="166" fontId="3" fillId="0" borderId="77" xfId="0" applyNumberFormat="1" applyFont="1" applyFill="1" applyBorder="1" applyAlignment="1">
      <alignment horizontal="center" vertical="center" wrapText="1"/>
    </xf>
    <xf numFmtId="166" fontId="3" fillId="0" borderId="15" xfId="0" applyNumberFormat="1" applyFont="1" applyFill="1" applyBorder="1" applyAlignment="1">
      <alignment horizontal="center" vertical="center" wrapText="1"/>
    </xf>
    <xf numFmtId="166" fontId="3" fillId="0" borderId="14" xfId="0" applyNumberFormat="1" applyFont="1" applyFill="1" applyBorder="1" applyAlignment="1">
      <alignment horizontal="center" vertical="center" wrapText="1"/>
    </xf>
    <xf numFmtId="0" fontId="3" fillId="0" borderId="23" xfId="0" applyFont="1" applyFill="1" applyBorder="1" applyAlignment="1">
      <alignment horizontal="center" vertical="center" wrapText="1"/>
    </xf>
    <xf numFmtId="0" fontId="3" fillId="0" borderId="24" xfId="0" applyFont="1" applyFill="1" applyBorder="1" applyAlignment="1">
      <alignment horizontal="center" vertical="center" wrapText="1"/>
    </xf>
    <xf numFmtId="0" fontId="5" fillId="0" borderId="25" xfId="0" applyFont="1" applyFill="1" applyBorder="1" applyAlignment="1">
      <alignment horizontal="center" vertical="center" textRotation="90" wrapText="1"/>
    </xf>
    <xf numFmtId="0" fontId="5" fillId="0" borderId="17" xfId="0" applyFont="1" applyFill="1" applyBorder="1" applyAlignment="1">
      <alignment horizontal="center" vertical="center" textRotation="90" wrapText="1"/>
    </xf>
    <xf numFmtId="0" fontId="3" fillId="0" borderId="49" xfId="0" applyFont="1" applyFill="1" applyBorder="1" applyAlignment="1">
      <alignment horizontal="center" vertical="center" wrapText="1"/>
    </xf>
    <xf numFmtId="0" fontId="3" fillId="0" borderId="50" xfId="0" applyFont="1" applyFill="1" applyBorder="1" applyAlignment="1">
      <alignment horizontal="center" vertical="center" wrapText="1"/>
    </xf>
    <xf numFmtId="0" fontId="13" fillId="0" borderId="64" xfId="0" applyFont="1" applyFill="1" applyBorder="1" applyAlignment="1">
      <alignment horizontal="center" vertical="center" wrapText="1"/>
    </xf>
    <xf numFmtId="0" fontId="13" fillId="0" borderId="76" xfId="0" applyFont="1" applyFill="1" applyBorder="1" applyAlignment="1">
      <alignment horizontal="center" vertical="center" wrapText="1"/>
    </xf>
  </cellXfs>
  <cellStyles count="7">
    <cellStyle name="Normal" xfId="0" builtinId="0"/>
    <cellStyle name="Normal 2" xfId="1"/>
    <cellStyle name="Normal 3" xfId="2"/>
    <cellStyle name="Normal 4" xfId="3"/>
    <cellStyle name="Normal 5" xfId="4"/>
    <cellStyle name="Normal 6" xfId="5"/>
    <cellStyle name="Normal 7" xfId="6"/>
  </cellStyles>
  <dxfs count="0"/>
  <tableStyles count="0" defaultTableStyle="TableStyleMedium9" defaultPivotStyle="PivotStyleLight16"/>
  <colors>
    <mruColors>
      <color rgb="FFFB89ED"/>
      <color rgb="FFFED2F9"/>
      <color rgb="FFFDBFF6"/>
      <color rgb="FFFDADF3"/>
      <color rgb="FFFC9EF1"/>
      <color rgb="FFFBCBA3"/>
      <color rgb="FFFFFF9B"/>
      <color rgb="FFFFFF7D"/>
      <color rgb="FFFFFFA3"/>
      <color rgb="FFFFFFB3"/>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241300</xdr:colOff>
      <xdr:row>6</xdr:row>
      <xdr:rowOff>215900</xdr:rowOff>
    </xdr:from>
    <xdr:to>
      <xdr:col>8</xdr:col>
      <xdr:colOff>936625</xdr:colOff>
      <xdr:row>6</xdr:row>
      <xdr:rowOff>215900</xdr:rowOff>
    </xdr:to>
    <xdr:sp macro="" textlink="">
      <xdr:nvSpPr>
        <xdr:cNvPr id="6" name="Line 49"/>
        <xdr:cNvSpPr>
          <a:spLocks noChangeShapeType="1"/>
        </xdr:cNvSpPr>
      </xdr:nvSpPr>
      <xdr:spPr bwMode="auto">
        <a:xfrm>
          <a:off x="7950200" y="38227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266700</xdr:colOff>
      <xdr:row>9</xdr:row>
      <xdr:rowOff>228600</xdr:rowOff>
    </xdr:from>
    <xdr:to>
      <xdr:col>8</xdr:col>
      <xdr:colOff>962025</xdr:colOff>
      <xdr:row>9</xdr:row>
      <xdr:rowOff>228600</xdr:rowOff>
    </xdr:to>
    <xdr:sp macro="" textlink="">
      <xdr:nvSpPr>
        <xdr:cNvPr id="7" name="Line 49"/>
        <xdr:cNvSpPr>
          <a:spLocks noChangeShapeType="1"/>
        </xdr:cNvSpPr>
      </xdr:nvSpPr>
      <xdr:spPr bwMode="auto">
        <a:xfrm>
          <a:off x="7975600" y="42799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292100</xdr:colOff>
      <xdr:row>15</xdr:row>
      <xdr:rowOff>228600</xdr:rowOff>
    </xdr:from>
    <xdr:to>
      <xdr:col>8</xdr:col>
      <xdr:colOff>987425</xdr:colOff>
      <xdr:row>15</xdr:row>
      <xdr:rowOff>228600</xdr:rowOff>
    </xdr:to>
    <xdr:sp macro="" textlink="">
      <xdr:nvSpPr>
        <xdr:cNvPr id="8" name="Line 49"/>
        <xdr:cNvSpPr>
          <a:spLocks noChangeShapeType="1"/>
        </xdr:cNvSpPr>
      </xdr:nvSpPr>
      <xdr:spPr bwMode="auto">
        <a:xfrm>
          <a:off x="8001000" y="47244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228600</xdr:colOff>
      <xdr:row>10</xdr:row>
      <xdr:rowOff>215900</xdr:rowOff>
    </xdr:from>
    <xdr:to>
      <xdr:col>8</xdr:col>
      <xdr:colOff>923925</xdr:colOff>
      <xdr:row>10</xdr:row>
      <xdr:rowOff>215900</xdr:rowOff>
    </xdr:to>
    <xdr:sp macro="" textlink="">
      <xdr:nvSpPr>
        <xdr:cNvPr id="9" name="Line 49"/>
        <xdr:cNvSpPr>
          <a:spLocks noChangeShapeType="1"/>
        </xdr:cNvSpPr>
      </xdr:nvSpPr>
      <xdr:spPr bwMode="auto">
        <a:xfrm>
          <a:off x="7937500" y="51562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254000</xdr:colOff>
      <xdr:row>13</xdr:row>
      <xdr:rowOff>228600</xdr:rowOff>
    </xdr:from>
    <xdr:to>
      <xdr:col>8</xdr:col>
      <xdr:colOff>949325</xdr:colOff>
      <xdr:row>13</xdr:row>
      <xdr:rowOff>228600</xdr:rowOff>
    </xdr:to>
    <xdr:sp macro="" textlink="">
      <xdr:nvSpPr>
        <xdr:cNvPr id="10" name="Line 49"/>
        <xdr:cNvSpPr>
          <a:spLocks noChangeShapeType="1"/>
        </xdr:cNvSpPr>
      </xdr:nvSpPr>
      <xdr:spPr bwMode="auto">
        <a:xfrm>
          <a:off x="7962900" y="56134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266700</xdr:colOff>
      <xdr:row>7</xdr:row>
      <xdr:rowOff>228600</xdr:rowOff>
    </xdr:from>
    <xdr:to>
      <xdr:col>8</xdr:col>
      <xdr:colOff>962025</xdr:colOff>
      <xdr:row>7</xdr:row>
      <xdr:rowOff>228600</xdr:rowOff>
    </xdr:to>
    <xdr:sp macro="" textlink="">
      <xdr:nvSpPr>
        <xdr:cNvPr id="12" name="Line 49"/>
        <xdr:cNvSpPr>
          <a:spLocks noChangeShapeType="1"/>
        </xdr:cNvSpPr>
      </xdr:nvSpPr>
      <xdr:spPr bwMode="auto">
        <a:xfrm>
          <a:off x="7975600" y="65024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368300</xdr:colOff>
      <xdr:row>27</xdr:row>
      <xdr:rowOff>266700</xdr:rowOff>
    </xdr:from>
    <xdr:to>
      <xdr:col>8</xdr:col>
      <xdr:colOff>1063625</xdr:colOff>
      <xdr:row>27</xdr:row>
      <xdr:rowOff>266700</xdr:rowOff>
    </xdr:to>
    <xdr:sp macro="" textlink="">
      <xdr:nvSpPr>
        <xdr:cNvPr id="16" name="Line 49"/>
        <xdr:cNvSpPr>
          <a:spLocks noChangeShapeType="1"/>
        </xdr:cNvSpPr>
      </xdr:nvSpPr>
      <xdr:spPr bwMode="auto">
        <a:xfrm>
          <a:off x="9029700" y="122047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317500</xdr:colOff>
      <xdr:row>25</xdr:row>
      <xdr:rowOff>266700</xdr:rowOff>
    </xdr:from>
    <xdr:to>
      <xdr:col>8</xdr:col>
      <xdr:colOff>1012825</xdr:colOff>
      <xdr:row>25</xdr:row>
      <xdr:rowOff>266700</xdr:rowOff>
    </xdr:to>
    <xdr:sp macro="" textlink="">
      <xdr:nvSpPr>
        <xdr:cNvPr id="20" name="Line 49"/>
        <xdr:cNvSpPr>
          <a:spLocks noChangeShapeType="1"/>
        </xdr:cNvSpPr>
      </xdr:nvSpPr>
      <xdr:spPr bwMode="auto">
        <a:xfrm>
          <a:off x="8978900" y="101727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266700</xdr:colOff>
      <xdr:row>20</xdr:row>
      <xdr:rowOff>279400</xdr:rowOff>
    </xdr:from>
    <xdr:to>
      <xdr:col>8</xdr:col>
      <xdr:colOff>962025</xdr:colOff>
      <xdr:row>20</xdr:row>
      <xdr:rowOff>279400</xdr:rowOff>
    </xdr:to>
    <xdr:sp macro="" textlink="">
      <xdr:nvSpPr>
        <xdr:cNvPr id="22" name="Line 49"/>
        <xdr:cNvSpPr>
          <a:spLocks noChangeShapeType="1"/>
        </xdr:cNvSpPr>
      </xdr:nvSpPr>
      <xdr:spPr bwMode="auto">
        <a:xfrm>
          <a:off x="7747000" y="77851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342900</xdr:colOff>
      <xdr:row>5</xdr:row>
      <xdr:rowOff>228600</xdr:rowOff>
    </xdr:from>
    <xdr:to>
      <xdr:col>8</xdr:col>
      <xdr:colOff>1038225</xdr:colOff>
      <xdr:row>5</xdr:row>
      <xdr:rowOff>228600</xdr:rowOff>
    </xdr:to>
    <xdr:sp macro="" textlink="">
      <xdr:nvSpPr>
        <xdr:cNvPr id="23" name="Line 49"/>
        <xdr:cNvSpPr>
          <a:spLocks noChangeShapeType="1"/>
        </xdr:cNvSpPr>
      </xdr:nvSpPr>
      <xdr:spPr bwMode="auto">
        <a:xfrm>
          <a:off x="8166100" y="20574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266700</xdr:colOff>
      <xdr:row>8</xdr:row>
      <xdr:rowOff>215900</xdr:rowOff>
    </xdr:from>
    <xdr:to>
      <xdr:col>8</xdr:col>
      <xdr:colOff>962025</xdr:colOff>
      <xdr:row>8</xdr:row>
      <xdr:rowOff>215900</xdr:rowOff>
    </xdr:to>
    <xdr:sp macro="" textlink="">
      <xdr:nvSpPr>
        <xdr:cNvPr id="24" name="Line 49"/>
        <xdr:cNvSpPr>
          <a:spLocks noChangeShapeType="1"/>
        </xdr:cNvSpPr>
      </xdr:nvSpPr>
      <xdr:spPr bwMode="auto">
        <a:xfrm>
          <a:off x="8089900" y="24892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254000</xdr:colOff>
      <xdr:row>11</xdr:row>
      <xdr:rowOff>228600</xdr:rowOff>
    </xdr:from>
    <xdr:to>
      <xdr:col>8</xdr:col>
      <xdr:colOff>949325</xdr:colOff>
      <xdr:row>11</xdr:row>
      <xdr:rowOff>228600</xdr:rowOff>
    </xdr:to>
    <xdr:sp macro="" textlink="">
      <xdr:nvSpPr>
        <xdr:cNvPr id="28" name="Line 49"/>
        <xdr:cNvSpPr>
          <a:spLocks noChangeShapeType="1"/>
        </xdr:cNvSpPr>
      </xdr:nvSpPr>
      <xdr:spPr bwMode="auto">
        <a:xfrm>
          <a:off x="8077200" y="33909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279400</xdr:colOff>
      <xdr:row>18</xdr:row>
      <xdr:rowOff>279400</xdr:rowOff>
    </xdr:from>
    <xdr:to>
      <xdr:col>8</xdr:col>
      <xdr:colOff>974725</xdr:colOff>
      <xdr:row>18</xdr:row>
      <xdr:rowOff>279400</xdr:rowOff>
    </xdr:to>
    <xdr:sp macro="" textlink="">
      <xdr:nvSpPr>
        <xdr:cNvPr id="29" name="Line 49"/>
        <xdr:cNvSpPr>
          <a:spLocks noChangeShapeType="1"/>
        </xdr:cNvSpPr>
      </xdr:nvSpPr>
      <xdr:spPr bwMode="auto">
        <a:xfrm>
          <a:off x="9131300" y="81534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241300</xdr:colOff>
      <xdr:row>17</xdr:row>
      <xdr:rowOff>228600</xdr:rowOff>
    </xdr:from>
    <xdr:to>
      <xdr:col>8</xdr:col>
      <xdr:colOff>936625</xdr:colOff>
      <xdr:row>17</xdr:row>
      <xdr:rowOff>228600</xdr:rowOff>
    </xdr:to>
    <xdr:sp macro="" textlink="">
      <xdr:nvSpPr>
        <xdr:cNvPr id="30" name="Line 49"/>
        <xdr:cNvSpPr>
          <a:spLocks noChangeShapeType="1"/>
        </xdr:cNvSpPr>
      </xdr:nvSpPr>
      <xdr:spPr bwMode="auto">
        <a:xfrm>
          <a:off x="8293100" y="77343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241300</xdr:colOff>
      <xdr:row>12</xdr:row>
      <xdr:rowOff>228600</xdr:rowOff>
    </xdr:from>
    <xdr:to>
      <xdr:col>8</xdr:col>
      <xdr:colOff>936625</xdr:colOff>
      <xdr:row>12</xdr:row>
      <xdr:rowOff>228600</xdr:rowOff>
    </xdr:to>
    <xdr:sp macro="" textlink="">
      <xdr:nvSpPr>
        <xdr:cNvPr id="31" name="Line 49"/>
        <xdr:cNvSpPr>
          <a:spLocks noChangeShapeType="1"/>
        </xdr:cNvSpPr>
      </xdr:nvSpPr>
      <xdr:spPr bwMode="auto">
        <a:xfrm>
          <a:off x="8293100" y="64008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292100</xdr:colOff>
      <xdr:row>19</xdr:row>
      <xdr:rowOff>254000</xdr:rowOff>
    </xdr:from>
    <xdr:to>
      <xdr:col>8</xdr:col>
      <xdr:colOff>987425</xdr:colOff>
      <xdr:row>19</xdr:row>
      <xdr:rowOff>254000</xdr:rowOff>
    </xdr:to>
    <xdr:sp macro="" textlink="">
      <xdr:nvSpPr>
        <xdr:cNvPr id="32" name="Line 49"/>
        <xdr:cNvSpPr>
          <a:spLocks noChangeShapeType="1"/>
        </xdr:cNvSpPr>
      </xdr:nvSpPr>
      <xdr:spPr bwMode="auto">
        <a:xfrm>
          <a:off x="8343900" y="82042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203200</xdr:colOff>
      <xdr:row>22</xdr:row>
      <xdr:rowOff>254000</xdr:rowOff>
    </xdr:from>
    <xdr:to>
      <xdr:col>8</xdr:col>
      <xdr:colOff>898525</xdr:colOff>
      <xdr:row>22</xdr:row>
      <xdr:rowOff>254000</xdr:rowOff>
    </xdr:to>
    <xdr:sp macro="" textlink="">
      <xdr:nvSpPr>
        <xdr:cNvPr id="33" name="Line 49"/>
        <xdr:cNvSpPr>
          <a:spLocks noChangeShapeType="1"/>
        </xdr:cNvSpPr>
      </xdr:nvSpPr>
      <xdr:spPr bwMode="auto">
        <a:xfrm>
          <a:off x="8521700" y="92202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381000</xdr:colOff>
      <xdr:row>14</xdr:row>
      <xdr:rowOff>215900</xdr:rowOff>
    </xdr:from>
    <xdr:to>
      <xdr:col>8</xdr:col>
      <xdr:colOff>1076325</xdr:colOff>
      <xdr:row>14</xdr:row>
      <xdr:rowOff>215900</xdr:rowOff>
    </xdr:to>
    <xdr:sp macro="" textlink="">
      <xdr:nvSpPr>
        <xdr:cNvPr id="26" name="Line 49"/>
        <xdr:cNvSpPr>
          <a:spLocks noChangeShapeType="1"/>
        </xdr:cNvSpPr>
      </xdr:nvSpPr>
      <xdr:spPr bwMode="auto">
        <a:xfrm>
          <a:off x="8318500" y="67564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342900</xdr:colOff>
      <xdr:row>26</xdr:row>
      <xdr:rowOff>266700</xdr:rowOff>
    </xdr:from>
    <xdr:to>
      <xdr:col>8</xdr:col>
      <xdr:colOff>1038225</xdr:colOff>
      <xdr:row>26</xdr:row>
      <xdr:rowOff>266700</xdr:rowOff>
    </xdr:to>
    <xdr:sp macro="" textlink="">
      <xdr:nvSpPr>
        <xdr:cNvPr id="35" name="Line 49"/>
        <xdr:cNvSpPr>
          <a:spLocks noChangeShapeType="1"/>
        </xdr:cNvSpPr>
      </xdr:nvSpPr>
      <xdr:spPr bwMode="auto">
        <a:xfrm>
          <a:off x="8661400" y="101727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228600</xdr:colOff>
      <xdr:row>21</xdr:row>
      <xdr:rowOff>254000</xdr:rowOff>
    </xdr:from>
    <xdr:to>
      <xdr:col>8</xdr:col>
      <xdr:colOff>923925</xdr:colOff>
      <xdr:row>21</xdr:row>
      <xdr:rowOff>254000</xdr:rowOff>
    </xdr:to>
    <xdr:sp macro="" textlink="">
      <xdr:nvSpPr>
        <xdr:cNvPr id="36" name="Line 49"/>
        <xdr:cNvSpPr>
          <a:spLocks noChangeShapeType="1"/>
        </xdr:cNvSpPr>
      </xdr:nvSpPr>
      <xdr:spPr bwMode="auto">
        <a:xfrm>
          <a:off x="8547100" y="96520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241300</xdr:colOff>
      <xdr:row>24</xdr:row>
      <xdr:rowOff>254000</xdr:rowOff>
    </xdr:from>
    <xdr:to>
      <xdr:col>8</xdr:col>
      <xdr:colOff>936625</xdr:colOff>
      <xdr:row>24</xdr:row>
      <xdr:rowOff>254000</xdr:rowOff>
    </xdr:to>
    <xdr:sp macro="" textlink="">
      <xdr:nvSpPr>
        <xdr:cNvPr id="37" name="Line 49"/>
        <xdr:cNvSpPr>
          <a:spLocks noChangeShapeType="1"/>
        </xdr:cNvSpPr>
      </xdr:nvSpPr>
      <xdr:spPr bwMode="auto">
        <a:xfrm>
          <a:off x="8902700" y="116840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203200</xdr:colOff>
      <xdr:row>23</xdr:row>
      <xdr:rowOff>266700</xdr:rowOff>
    </xdr:from>
    <xdr:to>
      <xdr:col>8</xdr:col>
      <xdr:colOff>898525</xdr:colOff>
      <xdr:row>23</xdr:row>
      <xdr:rowOff>266700</xdr:rowOff>
    </xdr:to>
    <xdr:sp macro="" textlink="">
      <xdr:nvSpPr>
        <xdr:cNvPr id="34" name="Line 49"/>
        <xdr:cNvSpPr>
          <a:spLocks noChangeShapeType="1"/>
        </xdr:cNvSpPr>
      </xdr:nvSpPr>
      <xdr:spPr bwMode="auto">
        <a:xfrm>
          <a:off x="8864600" y="101727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139700</xdr:colOff>
      <xdr:row>16</xdr:row>
      <xdr:rowOff>215900</xdr:rowOff>
    </xdr:from>
    <xdr:to>
      <xdr:col>8</xdr:col>
      <xdr:colOff>835025</xdr:colOff>
      <xdr:row>16</xdr:row>
      <xdr:rowOff>215900</xdr:rowOff>
    </xdr:to>
    <xdr:sp macro="" textlink="">
      <xdr:nvSpPr>
        <xdr:cNvPr id="27" name="Line 49"/>
        <xdr:cNvSpPr>
          <a:spLocks noChangeShapeType="1"/>
        </xdr:cNvSpPr>
      </xdr:nvSpPr>
      <xdr:spPr bwMode="auto">
        <a:xfrm>
          <a:off x="8991600" y="72009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P51"/>
  <sheetViews>
    <sheetView showGridLines="0" tabSelected="1" zoomScale="75" zoomScaleNormal="75" zoomScaleSheetLayoutView="100" workbookViewId="0">
      <selection sqref="A1:O1"/>
    </sheetView>
  </sheetViews>
  <sheetFormatPr defaultRowHeight="12.75"/>
  <cols>
    <col min="1" max="1" width="4.7109375" style="1" customWidth="1"/>
    <col min="2" max="2" width="39" style="1" customWidth="1"/>
    <col min="3" max="3" width="32" style="1" bestFit="1" customWidth="1"/>
    <col min="4" max="4" width="4.85546875" style="1" customWidth="1"/>
    <col min="5" max="5" width="12.28515625" style="1" bestFit="1" customWidth="1"/>
    <col min="6" max="6" width="18.85546875" style="3" bestFit="1" customWidth="1"/>
    <col min="7" max="7" width="10.5703125" style="4" customWidth="1"/>
    <col min="8" max="8" width="9.7109375" style="1" bestFit="1" customWidth="1"/>
    <col min="9" max="9" width="19.28515625" style="1" customWidth="1"/>
    <col min="10" max="10" width="14.42578125" style="5" bestFit="1" customWidth="1"/>
    <col min="11" max="11" width="8.85546875" style="6" bestFit="1" customWidth="1"/>
    <col min="12" max="12" width="15.7109375" style="1" customWidth="1"/>
    <col min="13" max="13" width="8.28515625" style="1" customWidth="1"/>
    <col min="14" max="14" width="12.28515625" style="1" bestFit="1" customWidth="1"/>
    <col min="15" max="15" width="7.7109375" style="1" bestFit="1" customWidth="1"/>
    <col min="16" max="16" width="5.28515625" style="1" hidden="1" customWidth="1"/>
    <col min="17" max="17" width="1.85546875" style="1" customWidth="1"/>
    <col min="18" max="16384" width="9.140625" style="1"/>
  </cols>
  <sheetData>
    <row r="1" spans="1:15" ht="31.5" customHeight="1">
      <c r="A1" s="255" t="s">
        <v>23</v>
      </c>
      <c r="B1" s="256"/>
      <c r="C1" s="256"/>
      <c r="D1" s="256"/>
      <c r="E1" s="256"/>
      <c r="F1" s="256"/>
      <c r="G1" s="256"/>
      <c r="H1" s="256"/>
      <c r="I1" s="256"/>
      <c r="J1" s="256"/>
      <c r="K1" s="256"/>
      <c r="L1" s="256"/>
      <c r="M1" s="256"/>
      <c r="N1" s="256"/>
      <c r="O1" s="257"/>
    </row>
    <row r="2" spans="1:15" ht="30" customHeight="1" thickBot="1">
      <c r="A2" s="267" t="s">
        <v>75</v>
      </c>
      <c r="B2" s="268"/>
      <c r="C2" s="268"/>
      <c r="D2" s="268"/>
      <c r="E2" s="268"/>
      <c r="F2" s="268"/>
      <c r="G2" s="268"/>
      <c r="H2" s="268"/>
      <c r="I2" s="268"/>
      <c r="J2" s="268"/>
      <c r="K2" s="268"/>
      <c r="L2" s="268"/>
      <c r="M2" s="268"/>
      <c r="N2" s="268"/>
      <c r="O2" s="269"/>
    </row>
    <row r="3" spans="1:15" ht="39" customHeight="1">
      <c r="A3" s="286" t="s">
        <v>28</v>
      </c>
      <c r="B3" s="239" t="s">
        <v>8</v>
      </c>
      <c r="C3" s="288" t="s">
        <v>9</v>
      </c>
      <c r="D3" s="250" t="s">
        <v>67</v>
      </c>
      <c r="E3" s="284" t="s">
        <v>13</v>
      </c>
      <c r="F3" s="265" t="s">
        <v>76</v>
      </c>
      <c r="G3" s="265"/>
      <c r="H3" s="290" t="s">
        <v>16</v>
      </c>
      <c r="I3" s="280" t="s">
        <v>77</v>
      </c>
      <c r="J3" s="281"/>
      <c r="K3" s="263" t="s">
        <v>44</v>
      </c>
      <c r="L3" s="270" t="s">
        <v>104</v>
      </c>
      <c r="M3" s="271"/>
      <c r="N3" s="278" t="s">
        <v>103</v>
      </c>
      <c r="O3" s="279"/>
    </row>
    <row r="4" spans="1:15" ht="28.5" customHeight="1" thickBot="1">
      <c r="A4" s="287"/>
      <c r="B4" s="240"/>
      <c r="C4" s="289"/>
      <c r="D4" s="251"/>
      <c r="E4" s="285"/>
      <c r="F4" s="266"/>
      <c r="G4" s="266"/>
      <c r="H4" s="291"/>
      <c r="I4" s="282"/>
      <c r="J4" s="283"/>
      <c r="K4" s="264"/>
      <c r="L4" s="272"/>
      <c r="M4" s="273"/>
      <c r="N4" s="37" t="s">
        <v>58</v>
      </c>
      <c r="O4" s="38" t="s">
        <v>59</v>
      </c>
    </row>
    <row r="5" spans="1:15" s="10" customFormat="1" ht="35.1" customHeight="1">
      <c r="A5" s="48">
        <v>1</v>
      </c>
      <c r="B5" s="71" t="s">
        <v>37</v>
      </c>
      <c r="C5" s="72" t="s">
        <v>51</v>
      </c>
      <c r="D5" s="73">
        <v>4</v>
      </c>
      <c r="E5" s="74" t="s">
        <v>30</v>
      </c>
      <c r="F5" s="191">
        <v>4.9903370000000002</v>
      </c>
      <c r="G5" s="75" t="s">
        <v>31</v>
      </c>
      <c r="H5" s="76">
        <v>1.07</v>
      </c>
      <c r="I5" s="77" t="s">
        <v>92</v>
      </c>
      <c r="J5" s="78">
        <f>(F5*1000)/(8250*1.07)</f>
        <v>0.56531713395638639</v>
      </c>
      <c r="K5" s="79">
        <f>+(J5/$J$5)*100</f>
        <v>100</v>
      </c>
      <c r="L5" s="194">
        <v>1.86402</v>
      </c>
      <c r="M5" s="80" t="s">
        <v>32</v>
      </c>
      <c r="N5" s="81">
        <f>+(F5/L5)-1</f>
        <v>1.6771906953788052</v>
      </c>
      <c r="O5" s="82">
        <v>14</v>
      </c>
    </row>
    <row r="6" spans="1:15" s="10" customFormat="1" ht="34.5" customHeight="1">
      <c r="A6" s="48">
        <v>2</v>
      </c>
      <c r="B6" s="71" t="s">
        <v>36</v>
      </c>
      <c r="C6" s="72" t="s">
        <v>52</v>
      </c>
      <c r="D6" s="73">
        <v>4</v>
      </c>
      <c r="E6" s="74" t="s">
        <v>30</v>
      </c>
      <c r="F6" s="191">
        <v>5.0553679999999996</v>
      </c>
      <c r="G6" s="75" t="s">
        <v>31</v>
      </c>
      <c r="H6" s="76">
        <v>1.07</v>
      </c>
      <c r="I6" s="77" t="s">
        <v>102</v>
      </c>
      <c r="J6" s="78">
        <f t="shared" ref="J6" si="0">(F6*1000)/(8250*1.07)</f>
        <v>0.57268399886717636</v>
      </c>
      <c r="K6" s="79">
        <f t="shared" ref="K6:K28" si="1">+(J6/$J$5)*100</f>
        <v>101.30313844535948</v>
      </c>
      <c r="L6" s="194">
        <v>1.8473120000000001</v>
      </c>
      <c r="M6" s="80" t="s">
        <v>32</v>
      </c>
      <c r="N6" s="81">
        <f t="shared" ref="N6" si="2">+(F6/L6)-1</f>
        <v>1.7366075681855579</v>
      </c>
      <c r="O6" s="82">
        <v>18</v>
      </c>
    </row>
    <row r="7" spans="1:15" s="10" customFormat="1" ht="35.1" customHeight="1">
      <c r="A7" s="48">
        <v>3</v>
      </c>
      <c r="B7" s="73" t="s">
        <v>39</v>
      </c>
      <c r="C7" s="72" t="s">
        <v>49</v>
      </c>
      <c r="D7" s="73">
        <v>4</v>
      </c>
      <c r="E7" s="74" t="s">
        <v>30</v>
      </c>
      <c r="F7" s="191">
        <v>5.1001133999999997</v>
      </c>
      <c r="G7" s="75" t="s">
        <v>31</v>
      </c>
      <c r="H7" s="76">
        <v>1.07</v>
      </c>
      <c r="I7" s="77" t="s">
        <v>99</v>
      </c>
      <c r="J7" s="78">
        <f t="shared" ref="J7:J13" si="3">(F7*1000)/(8250*1.07)</f>
        <v>0.57775286321155472</v>
      </c>
      <c r="K7" s="79">
        <f t="shared" si="1"/>
        <v>102.19977929346251</v>
      </c>
      <c r="L7" s="194">
        <v>1.9754722199999999</v>
      </c>
      <c r="M7" s="80" t="s">
        <v>32</v>
      </c>
      <c r="N7" s="81">
        <f>+(F7/L7)-1</f>
        <v>1.5817186130817875</v>
      </c>
      <c r="O7" s="82">
        <v>8</v>
      </c>
    </row>
    <row r="8" spans="1:15" s="10" customFormat="1" ht="35.1" customHeight="1">
      <c r="A8" s="48">
        <v>4</v>
      </c>
      <c r="B8" s="73" t="s">
        <v>37</v>
      </c>
      <c r="C8" s="72" t="s">
        <v>33</v>
      </c>
      <c r="D8" s="73">
        <v>4</v>
      </c>
      <c r="E8" s="74" t="s">
        <v>30</v>
      </c>
      <c r="F8" s="191">
        <v>5.084365</v>
      </c>
      <c r="G8" s="75" t="s">
        <v>31</v>
      </c>
      <c r="H8" s="76">
        <v>1.07</v>
      </c>
      <c r="I8" s="77" t="s">
        <v>89</v>
      </c>
      <c r="J8" s="78">
        <f t="shared" si="3"/>
        <v>0.57596884735202492</v>
      </c>
      <c r="K8" s="79">
        <f t="shared" si="1"/>
        <v>101.88420140764039</v>
      </c>
      <c r="L8" s="194">
        <v>1.9317638399999999</v>
      </c>
      <c r="M8" s="80" t="s">
        <v>32</v>
      </c>
      <c r="N8" s="81">
        <f t="shared" ref="N8" si="4">+(F8/L8)-1</f>
        <v>1.6319806255406459</v>
      </c>
      <c r="O8" s="82">
        <v>13</v>
      </c>
    </row>
    <row r="9" spans="1:15" s="10" customFormat="1" ht="35.1" customHeight="1">
      <c r="A9" s="48">
        <v>5</v>
      </c>
      <c r="B9" s="71" t="s">
        <v>35</v>
      </c>
      <c r="C9" s="72" t="s">
        <v>34</v>
      </c>
      <c r="D9" s="73">
        <v>4</v>
      </c>
      <c r="E9" s="74" t="s">
        <v>30</v>
      </c>
      <c r="F9" s="191">
        <v>5.1517289599999998</v>
      </c>
      <c r="G9" s="75" t="s">
        <v>31</v>
      </c>
      <c r="H9" s="76">
        <v>1.07</v>
      </c>
      <c r="I9" s="77" t="s">
        <v>96</v>
      </c>
      <c r="J9" s="78">
        <f t="shared" si="3"/>
        <v>0.58359999546870567</v>
      </c>
      <c r="K9" s="79">
        <f t="shared" si="1"/>
        <v>103.23408940117669</v>
      </c>
      <c r="L9" s="194">
        <v>1.90317834</v>
      </c>
      <c r="M9" s="80" t="s">
        <v>32</v>
      </c>
      <c r="N9" s="81">
        <f>+(F9/L9)-1</f>
        <v>1.706908150289268</v>
      </c>
      <c r="O9" s="82">
        <v>17</v>
      </c>
    </row>
    <row r="10" spans="1:15" s="10" customFormat="1" ht="35.1" customHeight="1">
      <c r="A10" s="48">
        <v>6</v>
      </c>
      <c r="B10" s="83" t="s">
        <v>41</v>
      </c>
      <c r="C10" s="84" t="s">
        <v>51</v>
      </c>
      <c r="D10" s="83">
        <v>4</v>
      </c>
      <c r="E10" s="85" t="s">
        <v>30</v>
      </c>
      <c r="F10" s="192">
        <v>5.1735410000000002</v>
      </c>
      <c r="G10" s="86" t="s">
        <v>31</v>
      </c>
      <c r="H10" s="87">
        <v>1.07</v>
      </c>
      <c r="I10" s="88" t="s">
        <v>93</v>
      </c>
      <c r="J10" s="89">
        <f t="shared" si="3"/>
        <v>0.58607091475502693</v>
      </c>
      <c r="K10" s="90">
        <f t="shared" si="1"/>
        <v>103.67117491263616</v>
      </c>
      <c r="L10" s="195">
        <v>1.985495</v>
      </c>
      <c r="M10" s="91" t="s">
        <v>32</v>
      </c>
      <c r="N10" s="92">
        <f t="shared" ref="N10" si="5">+(F10/L10)-1</f>
        <v>1.6056681079529285</v>
      </c>
      <c r="O10" s="93">
        <v>10</v>
      </c>
    </row>
    <row r="11" spans="1:15" s="10" customFormat="1" ht="35.1" customHeight="1">
      <c r="A11" s="48">
        <v>7</v>
      </c>
      <c r="B11" s="83" t="s">
        <v>41</v>
      </c>
      <c r="C11" s="84" t="s">
        <v>49</v>
      </c>
      <c r="D11" s="95">
        <v>4</v>
      </c>
      <c r="E11" s="96" t="s">
        <v>30</v>
      </c>
      <c r="F11" s="192">
        <v>5.3064611800000003</v>
      </c>
      <c r="G11" s="86" t="s">
        <v>31</v>
      </c>
      <c r="H11" s="87">
        <v>1.07</v>
      </c>
      <c r="I11" s="88" t="s">
        <v>98</v>
      </c>
      <c r="J11" s="89">
        <f>(F11*1000)/(8250*1.07)</f>
        <v>0.60112842594165961</v>
      </c>
      <c r="K11" s="90">
        <f>+(J11/$J$5)*100</f>
        <v>106.3347260916447</v>
      </c>
      <c r="L11" s="195">
        <v>2.0402377</v>
      </c>
      <c r="M11" s="91" t="s">
        <v>32</v>
      </c>
      <c r="N11" s="92">
        <f>+(F11/L11)-1</f>
        <v>1.6009034045395789</v>
      </c>
      <c r="O11" s="93">
        <v>9</v>
      </c>
    </row>
    <row r="12" spans="1:15" s="10" customFormat="1" ht="35.1" customHeight="1">
      <c r="A12" s="48">
        <v>8</v>
      </c>
      <c r="B12" s="94" t="s">
        <v>38</v>
      </c>
      <c r="C12" s="84" t="s">
        <v>52</v>
      </c>
      <c r="D12" s="83">
        <v>4</v>
      </c>
      <c r="E12" s="85" t="s">
        <v>30</v>
      </c>
      <c r="F12" s="192">
        <v>5.3251439999999999</v>
      </c>
      <c r="G12" s="86" t="s">
        <v>31</v>
      </c>
      <c r="H12" s="87">
        <v>1.07</v>
      </c>
      <c r="I12" s="88" t="s">
        <v>101</v>
      </c>
      <c r="J12" s="89">
        <f t="shared" si="3"/>
        <v>0.60324485981308418</v>
      </c>
      <c r="K12" s="90">
        <f t="shared" si="1"/>
        <v>106.70910601829094</v>
      </c>
      <c r="L12" s="195">
        <v>1.9070149999999999</v>
      </c>
      <c r="M12" s="91" t="s">
        <v>32</v>
      </c>
      <c r="N12" s="92">
        <f t="shared" ref="N12:N17" si="6">+(F12/L12)-1</f>
        <v>1.7923975427566119</v>
      </c>
      <c r="O12" s="93">
        <v>20</v>
      </c>
    </row>
    <row r="13" spans="1:15" s="10" customFormat="1" ht="35.1" customHeight="1">
      <c r="A13" s="48">
        <v>9</v>
      </c>
      <c r="B13" s="97" t="s">
        <v>47</v>
      </c>
      <c r="C13" s="84" t="s">
        <v>33</v>
      </c>
      <c r="D13" s="95">
        <v>4</v>
      </c>
      <c r="E13" s="96" t="s">
        <v>30</v>
      </c>
      <c r="F13" s="192">
        <v>5.463616</v>
      </c>
      <c r="G13" s="86" t="s">
        <v>31</v>
      </c>
      <c r="H13" s="87">
        <v>1.07</v>
      </c>
      <c r="I13" s="88" t="s">
        <v>90</v>
      </c>
      <c r="J13" s="89">
        <f t="shared" si="3"/>
        <v>0.61893129425092042</v>
      </c>
      <c r="K13" s="90">
        <f t="shared" si="1"/>
        <v>109.48390860176376</v>
      </c>
      <c r="L13" s="195">
        <v>2.0875332800000002</v>
      </c>
      <c r="M13" s="91" t="s">
        <v>32</v>
      </c>
      <c r="N13" s="92">
        <f t="shared" si="6"/>
        <v>1.6172593521479088</v>
      </c>
      <c r="O13" s="93">
        <v>11</v>
      </c>
    </row>
    <row r="14" spans="1:15" s="10" customFormat="1" ht="35.1" customHeight="1">
      <c r="A14" s="48">
        <v>10</v>
      </c>
      <c r="B14" s="83" t="s">
        <v>42</v>
      </c>
      <c r="C14" s="84" t="s">
        <v>51</v>
      </c>
      <c r="D14" s="95">
        <v>4</v>
      </c>
      <c r="E14" s="96" t="s">
        <v>30</v>
      </c>
      <c r="F14" s="192">
        <v>5.599774</v>
      </c>
      <c r="G14" s="86" t="s">
        <v>31</v>
      </c>
      <c r="H14" s="87">
        <v>1.07</v>
      </c>
      <c r="I14" s="88" t="s">
        <v>94</v>
      </c>
      <c r="J14" s="89">
        <f t="shared" ref="J14" si="7">(F14*1000)/(8250*1.07)</f>
        <v>0.63435559331634106</v>
      </c>
      <c r="K14" s="90">
        <f t="shared" si="1"/>
        <v>112.21234157132074</v>
      </c>
      <c r="L14" s="195">
        <v>2.080829</v>
      </c>
      <c r="M14" s="91" t="s">
        <v>32</v>
      </c>
      <c r="N14" s="92">
        <f t="shared" si="6"/>
        <v>1.6911264693062238</v>
      </c>
      <c r="O14" s="93">
        <v>16</v>
      </c>
    </row>
    <row r="15" spans="1:15" s="10" customFormat="1" ht="34.5" customHeight="1">
      <c r="A15" s="48">
        <v>11</v>
      </c>
      <c r="B15" s="98" t="s">
        <v>42</v>
      </c>
      <c r="C15" s="99" t="s">
        <v>50</v>
      </c>
      <c r="D15" s="100">
        <v>4</v>
      </c>
      <c r="E15" s="101" t="s">
        <v>30</v>
      </c>
      <c r="F15" s="193">
        <v>5.66000806</v>
      </c>
      <c r="G15" s="102" t="s">
        <v>31</v>
      </c>
      <c r="H15" s="103">
        <v>1.07</v>
      </c>
      <c r="I15" s="104" t="s">
        <v>97</v>
      </c>
      <c r="J15" s="105">
        <f>(F15*1000)/(8250*1.07)</f>
        <v>0.64117904956103089</v>
      </c>
      <c r="K15" s="106">
        <f t="shared" si="1"/>
        <v>113.41935544633557</v>
      </c>
      <c r="L15" s="196">
        <v>2.1648728400000001</v>
      </c>
      <c r="M15" s="107" t="s">
        <v>32</v>
      </c>
      <c r="N15" s="108">
        <f t="shared" si="6"/>
        <v>1.6144759892687275</v>
      </c>
      <c r="O15" s="109">
        <v>12</v>
      </c>
    </row>
    <row r="16" spans="1:15" s="10" customFormat="1" ht="35.1" customHeight="1">
      <c r="A16" s="48">
        <v>12</v>
      </c>
      <c r="B16" s="111" t="s">
        <v>40</v>
      </c>
      <c r="C16" s="99" t="s">
        <v>52</v>
      </c>
      <c r="D16" s="98">
        <v>4</v>
      </c>
      <c r="E16" s="112" t="s">
        <v>30</v>
      </c>
      <c r="F16" s="193">
        <v>5.8533949999999999</v>
      </c>
      <c r="G16" s="102" t="s">
        <v>31</v>
      </c>
      <c r="H16" s="103">
        <v>1.07</v>
      </c>
      <c r="I16" s="104" t="s">
        <v>100</v>
      </c>
      <c r="J16" s="105">
        <f>(F16*1000)/(8250*1.07)</f>
        <v>0.66308637779665813</v>
      </c>
      <c r="K16" s="106">
        <f>+(J16/$J$5)*100</f>
        <v>117.29458351209546</v>
      </c>
      <c r="L16" s="196">
        <v>2.0369549999999998</v>
      </c>
      <c r="M16" s="107" t="s">
        <v>32</v>
      </c>
      <c r="N16" s="108">
        <f t="shared" ref="N16" si="8">+(F16/L16)-1</f>
        <v>1.8736005459128946</v>
      </c>
      <c r="O16" s="109">
        <v>21</v>
      </c>
    </row>
    <row r="17" spans="1:15" s="10" customFormat="1" ht="35.1" customHeight="1">
      <c r="A17" s="48">
        <v>13</v>
      </c>
      <c r="B17" s="110" t="s">
        <v>48</v>
      </c>
      <c r="C17" s="99" t="s">
        <v>33</v>
      </c>
      <c r="D17" s="100">
        <v>4</v>
      </c>
      <c r="E17" s="101" t="s">
        <v>30</v>
      </c>
      <c r="F17" s="193">
        <v>5.9446719999999997</v>
      </c>
      <c r="G17" s="102" t="s">
        <v>31</v>
      </c>
      <c r="H17" s="103">
        <v>1.07</v>
      </c>
      <c r="I17" s="104" t="s">
        <v>91</v>
      </c>
      <c r="J17" s="105">
        <f>(F17*1000)/(8250*1.07)</f>
        <v>0.67342645143018975</v>
      </c>
      <c r="K17" s="106">
        <f t="shared" si="1"/>
        <v>119.12365838218939</v>
      </c>
      <c r="L17" s="196">
        <v>2.2853319600000002</v>
      </c>
      <c r="M17" s="107" t="s">
        <v>32</v>
      </c>
      <c r="N17" s="108">
        <f t="shared" si="6"/>
        <v>1.6012291010886659</v>
      </c>
      <c r="O17" s="109">
        <v>9</v>
      </c>
    </row>
    <row r="18" spans="1:15" s="10" customFormat="1" ht="35.1" customHeight="1">
      <c r="A18" s="48">
        <v>14</v>
      </c>
      <c r="B18" s="98" t="s">
        <v>43</v>
      </c>
      <c r="C18" s="99" t="s">
        <v>34</v>
      </c>
      <c r="D18" s="100">
        <v>4</v>
      </c>
      <c r="E18" s="101" t="s">
        <v>30</v>
      </c>
      <c r="F18" s="193">
        <v>6.1466636599999998</v>
      </c>
      <c r="G18" s="102" t="s">
        <v>31</v>
      </c>
      <c r="H18" s="103">
        <v>1.07</v>
      </c>
      <c r="I18" s="104" t="s">
        <v>95</v>
      </c>
      <c r="J18" s="105">
        <f t="shared" ref="J18" si="9">(F18*1000)/(8250*1.07)</f>
        <v>0.69630854262248654</v>
      </c>
      <c r="K18" s="106">
        <f t="shared" si="1"/>
        <v>123.17131408159408</v>
      </c>
      <c r="L18" s="196">
        <v>2.28928968</v>
      </c>
      <c r="M18" s="107" t="s">
        <v>32</v>
      </c>
      <c r="N18" s="108">
        <f t="shared" ref="N18" si="10">+(F18/L18)-1</f>
        <v>1.684965434343809</v>
      </c>
      <c r="O18" s="109">
        <v>15</v>
      </c>
    </row>
    <row r="19" spans="1:15" s="2" customFormat="1" ht="39.950000000000003" customHeight="1">
      <c r="A19" s="48">
        <v>15</v>
      </c>
      <c r="B19" s="18" t="s">
        <v>26</v>
      </c>
      <c r="C19" s="19" t="s">
        <v>54</v>
      </c>
      <c r="D19" s="54">
        <v>8</v>
      </c>
      <c r="E19" s="20" t="s">
        <v>53</v>
      </c>
      <c r="F19" s="45">
        <v>3.1741999999999999</v>
      </c>
      <c r="G19" s="21" t="s">
        <v>10</v>
      </c>
      <c r="H19" s="22">
        <v>0.65</v>
      </c>
      <c r="I19" s="63" t="s">
        <v>68</v>
      </c>
      <c r="J19" s="64">
        <f>(F19*1000)/(4750*0.65)</f>
        <v>1.0280809716599191</v>
      </c>
      <c r="K19" s="39">
        <f t="shared" si="1"/>
        <v>181.85915655251205</v>
      </c>
      <c r="L19" s="197">
        <v>1.3522799999999999</v>
      </c>
      <c r="M19" s="23" t="s">
        <v>10</v>
      </c>
      <c r="N19" s="25">
        <f t="shared" ref="N19" si="11">+(F19/L19)-1</f>
        <v>1.3472949389179756</v>
      </c>
      <c r="O19" s="51">
        <v>7</v>
      </c>
    </row>
    <row r="20" spans="1:15" s="2" customFormat="1" ht="39.950000000000003" customHeight="1">
      <c r="A20" s="48">
        <v>16</v>
      </c>
      <c r="B20" s="12" t="s">
        <v>17</v>
      </c>
      <c r="C20" s="13" t="s">
        <v>70</v>
      </c>
      <c r="D20" s="55">
        <v>9</v>
      </c>
      <c r="E20" s="14" t="s">
        <v>2</v>
      </c>
      <c r="F20" s="46">
        <v>7.6</v>
      </c>
      <c r="G20" s="15" t="s">
        <v>10</v>
      </c>
      <c r="H20" s="16">
        <v>0.65</v>
      </c>
      <c r="I20" s="65" t="s">
        <v>69</v>
      </c>
      <c r="J20" s="66">
        <f>(F20*1000)/(7000*0.65)</f>
        <v>1.6703296703296704</v>
      </c>
      <c r="K20" s="40">
        <f t="shared" si="1"/>
        <v>295.46772422053186</v>
      </c>
      <c r="L20" s="198">
        <v>3.95</v>
      </c>
      <c r="M20" s="17" t="s">
        <v>10</v>
      </c>
      <c r="N20" s="26">
        <f t="shared" ref="N20" si="12">+(F20/L20)-1</f>
        <v>0.92405063291139222</v>
      </c>
      <c r="O20" s="52">
        <v>4</v>
      </c>
    </row>
    <row r="21" spans="1:15" s="2" customFormat="1" ht="39.950000000000003" customHeight="1">
      <c r="A21" s="48">
        <v>17</v>
      </c>
      <c r="B21" s="165" t="s">
        <v>61</v>
      </c>
      <c r="C21" s="166" t="s">
        <v>19</v>
      </c>
      <c r="D21" s="167">
        <v>6</v>
      </c>
      <c r="E21" s="168" t="s">
        <v>3</v>
      </c>
      <c r="F21" s="169">
        <v>1.7345819520000001</v>
      </c>
      <c r="G21" s="170" t="s">
        <v>12</v>
      </c>
      <c r="H21" s="171">
        <v>0.99</v>
      </c>
      <c r="I21" s="172" t="s">
        <v>71</v>
      </c>
      <c r="J21" s="173">
        <f>(F21*1000)/(860*0.99)</f>
        <v>2.0373290486257929</v>
      </c>
      <c r="K21" s="174">
        <f t="shared" si="1"/>
        <v>360.38692731060411</v>
      </c>
      <c r="L21" s="199">
        <v>0.88936059999999995</v>
      </c>
      <c r="M21" s="175" t="s">
        <v>12</v>
      </c>
      <c r="N21" s="176">
        <f>+(F21/L21)-1</f>
        <v>0.95036968356817275</v>
      </c>
      <c r="O21" s="177">
        <v>5</v>
      </c>
    </row>
    <row r="22" spans="1:15" s="2" customFormat="1" ht="39.950000000000003" customHeight="1">
      <c r="A22" s="48">
        <v>18</v>
      </c>
      <c r="B22" s="113" t="s">
        <v>18</v>
      </c>
      <c r="C22" s="114" t="s">
        <v>60</v>
      </c>
      <c r="D22" s="115">
        <v>7</v>
      </c>
      <c r="E22" s="116" t="s">
        <v>4</v>
      </c>
      <c r="F22" s="117">
        <v>17.07</v>
      </c>
      <c r="G22" s="118" t="s">
        <v>11</v>
      </c>
      <c r="H22" s="119">
        <v>0.8</v>
      </c>
      <c r="I22" s="120" t="s">
        <v>87</v>
      </c>
      <c r="J22" s="121">
        <f>(F22*1000)/(9875*0.8)</f>
        <v>2.160759493670886</v>
      </c>
      <c r="K22" s="122">
        <f>+(J22/$J$5)*100</f>
        <v>382.22076846472982</v>
      </c>
      <c r="L22" s="204">
        <v>11.78</v>
      </c>
      <c r="M22" s="123" t="s">
        <v>10</v>
      </c>
      <c r="N22" s="124">
        <f>+(F22/L22)-1</f>
        <v>0.44906621392190171</v>
      </c>
      <c r="O22" s="125">
        <v>1</v>
      </c>
    </row>
    <row r="23" spans="1:15" s="2" customFormat="1" ht="39.950000000000003" customHeight="1">
      <c r="A23" s="48">
        <v>19</v>
      </c>
      <c r="B23" s="28" t="s">
        <v>20</v>
      </c>
      <c r="C23" s="29" t="s">
        <v>21</v>
      </c>
      <c r="D23" s="56">
        <v>5</v>
      </c>
      <c r="E23" s="30" t="s">
        <v>5</v>
      </c>
      <c r="F23" s="70">
        <v>26.899754900000001</v>
      </c>
      <c r="G23" s="31" t="s">
        <v>10</v>
      </c>
      <c r="H23" s="32">
        <v>1.06</v>
      </c>
      <c r="I23" s="67" t="s">
        <v>73</v>
      </c>
      <c r="J23" s="68">
        <f>(F23*1000)/(11100*1.06)</f>
        <v>2.2862276814550397</v>
      </c>
      <c r="K23" s="41">
        <f t="shared" si="1"/>
        <v>404.41506972463702</v>
      </c>
      <c r="L23" s="205">
        <v>18.388175</v>
      </c>
      <c r="M23" s="24" t="s">
        <v>10</v>
      </c>
      <c r="N23" s="27">
        <f>+(F23/L23)-1</f>
        <v>0.46288334214787508</v>
      </c>
      <c r="O23" s="50">
        <v>2</v>
      </c>
    </row>
    <row r="24" spans="1:15" s="2" customFormat="1" ht="39.950000000000003" customHeight="1">
      <c r="A24" s="48">
        <v>20</v>
      </c>
      <c r="B24" s="33" t="s">
        <v>22</v>
      </c>
      <c r="C24" s="34" t="s">
        <v>21</v>
      </c>
      <c r="D24" s="57">
        <v>5</v>
      </c>
      <c r="E24" s="35" t="s">
        <v>7</v>
      </c>
      <c r="F24" s="53">
        <v>26.7083333333333</v>
      </c>
      <c r="G24" s="47" t="s">
        <v>10</v>
      </c>
      <c r="H24" s="62">
        <v>0.9</v>
      </c>
      <c r="I24" s="42" t="s">
        <v>74</v>
      </c>
      <c r="J24" s="69">
        <f>(F24*1000)/(11000*0.9)</f>
        <v>2.6978114478114446</v>
      </c>
      <c r="K24" s="43">
        <f t="shared" si="1"/>
        <v>477.22088819964512</v>
      </c>
      <c r="L24" s="206">
        <v>16.5625</v>
      </c>
      <c r="M24" s="44" t="s">
        <v>10</v>
      </c>
      <c r="N24" s="36">
        <f t="shared" ref="N24" si="13">+(F24/L24)-1</f>
        <v>0.61257861635219935</v>
      </c>
      <c r="O24" s="49">
        <v>3</v>
      </c>
    </row>
    <row r="25" spans="1:15" s="2" customFormat="1" ht="39.950000000000003" customHeight="1">
      <c r="A25" s="48">
        <v>21</v>
      </c>
      <c r="B25" s="126" t="s">
        <v>25</v>
      </c>
      <c r="C25" s="127" t="s">
        <v>60</v>
      </c>
      <c r="D25" s="128">
        <v>7</v>
      </c>
      <c r="E25" s="129" t="s">
        <v>6</v>
      </c>
      <c r="F25" s="130">
        <v>24.911242600000001</v>
      </c>
      <c r="G25" s="131" t="s">
        <v>10</v>
      </c>
      <c r="H25" s="132">
        <v>0.84</v>
      </c>
      <c r="I25" s="133" t="s">
        <v>88</v>
      </c>
      <c r="J25" s="134">
        <f>(F25*1000)/(10256*0.84)</f>
        <v>2.8915991800386305</v>
      </c>
      <c r="K25" s="135">
        <f>+(J25/$J$5)*100</f>
        <v>511.50036083316633</v>
      </c>
      <c r="L25" s="203">
        <v>12.20118343</v>
      </c>
      <c r="M25" s="136" t="s">
        <v>10</v>
      </c>
      <c r="N25" s="137">
        <f>+(F25/L25)-1</f>
        <v>1.0417070805401374</v>
      </c>
      <c r="O25" s="138">
        <v>6</v>
      </c>
    </row>
    <row r="26" spans="1:15" s="2" customFormat="1" ht="39.950000000000003" customHeight="1">
      <c r="A26" s="48">
        <v>22</v>
      </c>
      <c r="B26" s="152" t="s">
        <v>62</v>
      </c>
      <c r="C26" s="153" t="s">
        <v>19</v>
      </c>
      <c r="D26" s="154">
        <v>6</v>
      </c>
      <c r="E26" s="155" t="s">
        <v>3</v>
      </c>
      <c r="F26" s="156">
        <v>2.601870822</v>
      </c>
      <c r="G26" s="157" t="s">
        <v>12</v>
      </c>
      <c r="H26" s="158">
        <v>0.99</v>
      </c>
      <c r="I26" s="159" t="s">
        <v>72</v>
      </c>
      <c r="J26" s="160">
        <f>(F26*1000)/(860*0.99)</f>
        <v>3.0559910993657504</v>
      </c>
      <c r="K26" s="161">
        <f t="shared" si="1"/>
        <v>540.57995341098524</v>
      </c>
      <c r="L26" s="200">
        <v>0.88936059999999995</v>
      </c>
      <c r="M26" s="162" t="s">
        <v>12</v>
      </c>
      <c r="N26" s="163">
        <f>+(F26/L26)-1</f>
        <v>1.9255521573588936</v>
      </c>
      <c r="O26" s="164">
        <v>22</v>
      </c>
    </row>
    <row r="27" spans="1:15" s="2" customFormat="1" ht="39.950000000000003" customHeight="1">
      <c r="A27" s="48">
        <v>23</v>
      </c>
      <c r="B27" s="139" t="s">
        <v>63</v>
      </c>
      <c r="C27" s="140" t="s">
        <v>19</v>
      </c>
      <c r="D27" s="141">
        <v>6</v>
      </c>
      <c r="E27" s="142" t="s">
        <v>3</v>
      </c>
      <c r="F27" s="143">
        <v>3.2269305184000001</v>
      </c>
      <c r="G27" s="144" t="s">
        <v>12</v>
      </c>
      <c r="H27" s="145">
        <v>0.99</v>
      </c>
      <c r="I27" s="146" t="s">
        <v>65</v>
      </c>
      <c r="J27" s="147">
        <f>(F27*1000)/(860*0.99)</f>
        <v>3.7901462513507167</v>
      </c>
      <c r="K27" s="148">
        <f t="shared" si="1"/>
        <v>670.44602466323306</v>
      </c>
      <c r="L27" s="201">
        <v>1.1780293399999999</v>
      </c>
      <c r="M27" s="149" t="s">
        <v>12</v>
      </c>
      <c r="N27" s="150">
        <f>+(F27/L27)-1</f>
        <v>1.7392615861333303</v>
      </c>
      <c r="O27" s="151">
        <v>19</v>
      </c>
    </row>
    <row r="28" spans="1:15" s="2" customFormat="1" ht="39.950000000000003" customHeight="1" thickBot="1">
      <c r="A28" s="48">
        <v>24</v>
      </c>
      <c r="B28" s="178" t="s">
        <v>64</v>
      </c>
      <c r="C28" s="179" t="s">
        <v>19</v>
      </c>
      <c r="D28" s="180">
        <v>6</v>
      </c>
      <c r="E28" s="181" t="s">
        <v>3</v>
      </c>
      <c r="F28" s="182">
        <v>4.2974398406000001</v>
      </c>
      <c r="G28" s="183" t="s">
        <v>12</v>
      </c>
      <c r="H28" s="184">
        <v>0.99</v>
      </c>
      <c r="I28" s="185" t="s">
        <v>66</v>
      </c>
      <c r="J28" s="186">
        <f>(F28*1000)/(860*0.99)</f>
        <v>5.0474980509748653</v>
      </c>
      <c r="K28" s="187">
        <f t="shared" si="1"/>
        <v>892.8613246957193</v>
      </c>
      <c r="L28" s="202">
        <v>1.1780293399999999</v>
      </c>
      <c r="M28" s="188" t="s">
        <v>12</v>
      </c>
      <c r="N28" s="189">
        <f>+(F28/L28)-1</f>
        <v>2.6479904996254171</v>
      </c>
      <c r="O28" s="190">
        <v>23</v>
      </c>
    </row>
    <row r="29" spans="1:15" ht="13.5" thickBot="1"/>
    <row r="30" spans="1:15" s="7" customFormat="1" ht="21.75" customHeight="1">
      <c r="A30" s="210" t="s">
        <v>0</v>
      </c>
      <c r="B30" s="211"/>
      <c r="C30" s="211"/>
      <c r="D30" s="61"/>
      <c r="E30" s="261" t="s">
        <v>1</v>
      </c>
      <c r="F30" s="261"/>
      <c r="G30" s="261"/>
      <c r="H30" s="261"/>
      <c r="I30" s="261"/>
      <c r="J30" s="261"/>
      <c r="K30" s="261"/>
      <c r="L30" s="261"/>
      <c r="M30" s="262"/>
      <c r="N30" s="274" t="s">
        <v>27</v>
      </c>
      <c r="O30" s="275"/>
    </row>
    <row r="31" spans="1:15" s="7" customFormat="1" ht="23.25" customHeight="1">
      <c r="A31" s="212"/>
      <c r="B31" s="213"/>
      <c r="C31" s="213"/>
      <c r="D31" s="60"/>
      <c r="E31" s="258" t="s">
        <v>78</v>
      </c>
      <c r="F31" s="258"/>
      <c r="G31" s="258"/>
      <c r="H31" s="258"/>
      <c r="I31" s="259"/>
      <c r="J31" s="260" t="s">
        <v>79</v>
      </c>
      <c r="K31" s="258"/>
      <c r="L31" s="258"/>
      <c r="M31" s="259"/>
      <c r="N31" s="276"/>
      <c r="O31" s="277"/>
    </row>
    <row r="32" spans="1:15" s="7" customFormat="1" ht="23.25" customHeight="1">
      <c r="A32" s="223" t="s">
        <v>24</v>
      </c>
      <c r="B32" s="224"/>
      <c r="C32" s="224"/>
      <c r="D32" s="58">
        <v>11</v>
      </c>
      <c r="E32" s="244">
        <v>18.681799999999999</v>
      </c>
      <c r="F32" s="244"/>
      <c r="G32" s="244"/>
      <c r="H32" s="246" t="s">
        <v>14</v>
      </c>
      <c r="I32" s="247"/>
      <c r="J32" s="248">
        <v>13.6691</v>
      </c>
      <c r="K32" s="249"/>
      <c r="L32" s="246" t="s">
        <v>14</v>
      </c>
      <c r="M32" s="247"/>
      <c r="N32" s="221">
        <f>+(E32/J32)-1</f>
        <v>0.36671763320189332</v>
      </c>
      <c r="O32" s="222"/>
    </row>
    <row r="33" spans="1:16" s="7" customFormat="1" ht="23.25" customHeight="1" thickBot="1">
      <c r="A33" s="217" t="s">
        <v>15</v>
      </c>
      <c r="B33" s="218"/>
      <c r="C33" s="218"/>
      <c r="D33" s="59">
        <v>11</v>
      </c>
      <c r="E33" s="245">
        <v>19.641100000000002</v>
      </c>
      <c r="F33" s="245"/>
      <c r="G33" s="245"/>
      <c r="H33" s="225" t="s">
        <v>14</v>
      </c>
      <c r="I33" s="226"/>
      <c r="J33" s="230">
        <v>15.4262</v>
      </c>
      <c r="K33" s="231"/>
      <c r="L33" s="225" t="s">
        <v>14</v>
      </c>
      <c r="M33" s="226"/>
      <c r="N33" s="219">
        <f>+(E33/J33)-1</f>
        <v>0.27322995941968875</v>
      </c>
      <c r="O33" s="220"/>
    </row>
    <row r="34" spans="1:16" s="2" customFormat="1" ht="25.5" customHeight="1" thickBot="1">
      <c r="A34" s="236" t="s">
        <v>29</v>
      </c>
      <c r="B34" s="237"/>
      <c r="C34" s="237"/>
      <c r="D34" s="237"/>
      <c r="E34" s="237"/>
      <c r="F34" s="237"/>
      <c r="G34" s="237"/>
      <c r="H34" s="237"/>
      <c r="I34" s="237"/>
      <c r="J34" s="237"/>
      <c r="K34" s="237"/>
      <c r="L34" s="237"/>
      <c r="M34" s="237"/>
      <c r="N34" s="237"/>
      <c r="O34" s="238"/>
    </row>
    <row r="35" spans="1:16" s="7" customFormat="1" ht="45.95" customHeight="1">
      <c r="A35" s="241" t="s">
        <v>45</v>
      </c>
      <c r="B35" s="242"/>
      <c r="C35" s="242"/>
      <c r="D35" s="242"/>
      <c r="E35" s="242"/>
      <c r="F35" s="242"/>
      <c r="G35" s="242"/>
      <c r="H35" s="242"/>
      <c r="I35" s="242"/>
      <c r="J35" s="242"/>
      <c r="K35" s="242"/>
      <c r="L35" s="242"/>
      <c r="M35" s="242"/>
      <c r="N35" s="242"/>
      <c r="O35" s="243"/>
    </row>
    <row r="36" spans="1:16" s="7" customFormat="1" ht="18" customHeight="1">
      <c r="A36" s="227" t="s">
        <v>57</v>
      </c>
      <c r="B36" s="228"/>
      <c r="C36" s="228"/>
      <c r="D36" s="228"/>
      <c r="E36" s="228"/>
      <c r="F36" s="228"/>
      <c r="G36" s="228"/>
      <c r="H36" s="228"/>
      <c r="I36" s="228"/>
      <c r="J36" s="228"/>
      <c r="K36" s="228"/>
      <c r="L36" s="228"/>
      <c r="M36" s="228"/>
      <c r="N36" s="228"/>
      <c r="O36" s="229"/>
      <c r="P36" s="8"/>
    </row>
    <row r="37" spans="1:16" s="7" customFormat="1" ht="45.95" customHeight="1">
      <c r="A37" s="232" t="s">
        <v>56</v>
      </c>
      <c r="B37" s="228"/>
      <c r="C37" s="228"/>
      <c r="D37" s="228"/>
      <c r="E37" s="228"/>
      <c r="F37" s="228"/>
      <c r="G37" s="228"/>
      <c r="H37" s="228"/>
      <c r="I37" s="228"/>
      <c r="J37" s="228"/>
      <c r="K37" s="228"/>
      <c r="L37" s="228"/>
      <c r="M37" s="228"/>
      <c r="N37" s="228"/>
      <c r="O37" s="229"/>
      <c r="P37" s="8"/>
    </row>
    <row r="38" spans="1:16" s="9" customFormat="1" ht="36" customHeight="1">
      <c r="A38" s="227" t="s">
        <v>46</v>
      </c>
      <c r="B38" s="228"/>
      <c r="C38" s="228"/>
      <c r="D38" s="228"/>
      <c r="E38" s="228"/>
      <c r="F38" s="228"/>
      <c r="G38" s="228"/>
      <c r="H38" s="228"/>
      <c r="I38" s="228"/>
      <c r="J38" s="228"/>
      <c r="K38" s="228"/>
      <c r="L38" s="228"/>
      <c r="M38" s="228"/>
      <c r="N38" s="228"/>
      <c r="O38" s="229"/>
      <c r="P38" s="11"/>
    </row>
    <row r="39" spans="1:16" s="7" customFormat="1" ht="18" customHeight="1">
      <c r="A39" s="252" t="s">
        <v>86</v>
      </c>
      <c r="B39" s="253"/>
      <c r="C39" s="253"/>
      <c r="D39" s="253"/>
      <c r="E39" s="253"/>
      <c r="F39" s="253"/>
      <c r="G39" s="253"/>
      <c r="H39" s="253"/>
      <c r="I39" s="253"/>
      <c r="J39" s="253"/>
      <c r="K39" s="253"/>
      <c r="L39" s="253"/>
      <c r="M39" s="253"/>
      <c r="N39" s="253"/>
      <c r="O39" s="254"/>
      <c r="P39" s="11"/>
    </row>
    <row r="40" spans="1:16" s="7" customFormat="1" ht="29.25" customHeight="1">
      <c r="A40" s="214" t="s">
        <v>80</v>
      </c>
      <c r="B40" s="215"/>
      <c r="C40" s="215"/>
      <c r="D40" s="215"/>
      <c r="E40" s="215"/>
      <c r="F40" s="215"/>
      <c r="G40" s="215"/>
      <c r="H40" s="215"/>
      <c r="I40" s="215"/>
      <c r="J40" s="215"/>
      <c r="K40" s="215"/>
      <c r="L40" s="215"/>
      <c r="M40" s="215"/>
      <c r="N40" s="215"/>
      <c r="O40" s="216"/>
      <c r="P40" s="11"/>
    </row>
    <row r="41" spans="1:16" s="7" customFormat="1" ht="56.25" customHeight="1">
      <c r="A41" s="227" t="s">
        <v>81</v>
      </c>
      <c r="B41" s="228"/>
      <c r="C41" s="228"/>
      <c r="D41" s="228"/>
      <c r="E41" s="228"/>
      <c r="F41" s="228"/>
      <c r="G41" s="228"/>
      <c r="H41" s="228"/>
      <c r="I41" s="228"/>
      <c r="J41" s="228"/>
      <c r="K41" s="228"/>
      <c r="L41" s="228"/>
      <c r="M41" s="228"/>
      <c r="N41" s="228"/>
      <c r="O41" s="229"/>
      <c r="P41" s="11"/>
    </row>
    <row r="42" spans="1:16" s="7" customFormat="1" ht="45.95" customHeight="1">
      <c r="A42" s="233" t="s">
        <v>82</v>
      </c>
      <c r="B42" s="234"/>
      <c r="C42" s="234"/>
      <c r="D42" s="234"/>
      <c r="E42" s="234"/>
      <c r="F42" s="234"/>
      <c r="G42" s="234"/>
      <c r="H42" s="234"/>
      <c r="I42" s="234"/>
      <c r="J42" s="234"/>
      <c r="K42" s="234"/>
      <c r="L42" s="234"/>
      <c r="M42" s="234"/>
      <c r="N42" s="234"/>
      <c r="O42" s="235"/>
      <c r="P42" s="11"/>
    </row>
    <row r="43" spans="1:16" s="7" customFormat="1" ht="36" customHeight="1">
      <c r="A43" s="233" t="s">
        <v>83</v>
      </c>
      <c r="B43" s="234"/>
      <c r="C43" s="234"/>
      <c r="D43" s="234"/>
      <c r="E43" s="234"/>
      <c r="F43" s="234"/>
      <c r="G43" s="234"/>
      <c r="H43" s="234"/>
      <c r="I43" s="234"/>
      <c r="J43" s="234"/>
      <c r="K43" s="234"/>
      <c r="L43" s="234"/>
      <c r="M43" s="234"/>
      <c r="N43" s="234"/>
      <c r="O43" s="235"/>
      <c r="P43" s="11"/>
    </row>
    <row r="44" spans="1:16" s="7" customFormat="1" ht="49.5" customHeight="1">
      <c r="A44" s="232" t="s">
        <v>84</v>
      </c>
      <c r="B44" s="228"/>
      <c r="C44" s="228"/>
      <c r="D44" s="228"/>
      <c r="E44" s="228"/>
      <c r="F44" s="228"/>
      <c r="G44" s="228"/>
      <c r="H44" s="228"/>
      <c r="I44" s="228"/>
      <c r="J44" s="228"/>
      <c r="K44" s="228"/>
      <c r="L44" s="228"/>
      <c r="M44" s="228"/>
      <c r="N44" s="228"/>
      <c r="O44" s="229"/>
      <c r="P44" s="11"/>
    </row>
    <row r="45" spans="1:16" ht="45.95" customHeight="1">
      <c r="A45" s="227" t="s">
        <v>55</v>
      </c>
      <c r="B45" s="228"/>
      <c r="C45" s="228"/>
      <c r="D45" s="228"/>
      <c r="E45" s="228"/>
      <c r="F45" s="228"/>
      <c r="G45" s="228"/>
      <c r="H45" s="228"/>
      <c r="I45" s="228"/>
      <c r="J45" s="228"/>
      <c r="K45" s="228"/>
      <c r="L45" s="228"/>
      <c r="M45" s="228"/>
      <c r="N45" s="228"/>
      <c r="O45" s="229"/>
    </row>
    <row r="46" spans="1:16" ht="22.5" customHeight="1">
      <c r="A46" s="207" t="s">
        <v>85</v>
      </c>
      <c r="B46" s="208"/>
      <c r="C46" s="208"/>
      <c r="D46" s="208"/>
      <c r="E46" s="208"/>
      <c r="F46" s="208"/>
      <c r="G46" s="208"/>
      <c r="H46" s="208"/>
      <c r="I46" s="208"/>
      <c r="J46" s="208"/>
      <c r="K46" s="208"/>
      <c r="L46" s="208"/>
      <c r="M46" s="208"/>
      <c r="N46" s="208"/>
      <c r="O46" s="209"/>
    </row>
    <row r="47" spans="1:16" ht="24.75" customHeight="1">
      <c r="K47" s="1"/>
    </row>
    <row r="48" spans="1:16" ht="24.75" customHeight="1">
      <c r="K48" s="1"/>
    </row>
    <row r="49" ht="48.75" customHeight="1"/>
    <row r="50" ht="48.75" customHeight="1"/>
    <row r="51" ht="24.75" customHeight="1"/>
  </sheetData>
  <mergeCells count="43">
    <mergeCell ref="A39:O39"/>
    <mergeCell ref="A1:O1"/>
    <mergeCell ref="E31:I31"/>
    <mergeCell ref="J31:M31"/>
    <mergeCell ref="E30:M30"/>
    <mergeCell ref="K3:K4"/>
    <mergeCell ref="F3:G4"/>
    <mergeCell ref="A2:O2"/>
    <mergeCell ref="L3:M4"/>
    <mergeCell ref="N30:O31"/>
    <mergeCell ref="N3:O3"/>
    <mergeCell ref="I3:J4"/>
    <mergeCell ref="E3:E4"/>
    <mergeCell ref="A3:A4"/>
    <mergeCell ref="C3:C4"/>
    <mergeCell ref="H3:H4"/>
    <mergeCell ref="B3:B4"/>
    <mergeCell ref="A38:O38"/>
    <mergeCell ref="A35:O35"/>
    <mergeCell ref="E32:G32"/>
    <mergeCell ref="L33:M33"/>
    <mergeCell ref="E33:G33"/>
    <mergeCell ref="H32:I32"/>
    <mergeCell ref="J32:K32"/>
    <mergeCell ref="L32:M32"/>
    <mergeCell ref="A37:O37"/>
    <mergeCell ref="D3:D4"/>
    <mergeCell ref="A46:O46"/>
    <mergeCell ref="A30:C31"/>
    <mergeCell ref="A40:O40"/>
    <mergeCell ref="A33:C33"/>
    <mergeCell ref="N33:O33"/>
    <mergeCell ref="N32:O32"/>
    <mergeCell ref="A32:C32"/>
    <mergeCell ref="H33:I33"/>
    <mergeCell ref="A36:O36"/>
    <mergeCell ref="J33:K33"/>
    <mergeCell ref="A45:O45"/>
    <mergeCell ref="A41:O41"/>
    <mergeCell ref="A44:O44"/>
    <mergeCell ref="A42:O42"/>
    <mergeCell ref="A43:O43"/>
    <mergeCell ref="A34:O34"/>
  </mergeCells>
  <phoneticPr fontId="0" type="noConversion"/>
  <printOptions horizontalCentered="1" verticalCentered="1"/>
  <pageMargins left="0" right="0" top="0" bottom="0" header="0" footer="0"/>
  <pageSetup paperSize="9" scale="50" orientation="portrait" r:id="rId1"/>
  <headerFooter alignWithMargins="0">
    <oddFooter>&amp;L&amp;8Dok. No: TB.Yİ.04&amp;C&amp;8Rev. No: 1&amp;R&amp;8Rev. Tarihi: 08.06.2007</oddFooter>
  </headerFooter>
  <ignoredErrors>
    <ignoredError sqref="J23"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konut</vt:lpstr>
      <vt:lpstr>konut!Yazdırma_Alanı</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TEKNiK YAYINCILIK</dc:creator>
  <cp:lastModifiedBy>mt</cp:lastModifiedBy>
  <cp:lastPrinted>2020-02-13T12:56:56Z</cp:lastPrinted>
  <dcterms:created xsi:type="dcterms:W3CDTF">1997-07-24T11:06:41Z</dcterms:created>
  <dcterms:modified xsi:type="dcterms:W3CDTF">2022-12-08T14:12:35Z</dcterms:modified>
</cp:coreProperties>
</file>