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8370"/>
  </bookViews>
  <sheets>
    <sheet name="SHELL" sheetId="2" r:id="rId1"/>
  </sheets>
  <calcPr calcId="145621"/>
</workbook>
</file>

<file path=xl/calcChain.xml><?xml version="1.0" encoding="utf-8"?>
<calcChain xmlns="http://schemas.openxmlformats.org/spreadsheetml/2006/main">
  <c r="M29" i="2" l="1"/>
  <c r="I29" i="2"/>
  <c r="M26" i="2" l="1"/>
  <c r="I26" i="2"/>
  <c r="M13" i="2" l="1"/>
  <c r="I13" i="2"/>
  <c r="M11" i="2"/>
  <c r="I11" i="2"/>
  <c r="I22" i="2" l="1"/>
  <c r="M22" i="2"/>
  <c r="I24" i="2" l="1"/>
  <c r="M47" i="2" l="1"/>
  <c r="M46" i="2"/>
  <c r="M43" i="2"/>
  <c r="I43" i="2"/>
  <c r="M42" i="2"/>
  <c r="I42" i="2"/>
  <c r="M41" i="2"/>
  <c r="I41" i="2"/>
  <c r="M40" i="2"/>
  <c r="I40" i="2"/>
  <c r="M38" i="2"/>
  <c r="I38" i="2"/>
  <c r="M39" i="2"/>
  <c r="I39" i="2"/>
  <c r="M36" i="2"/>
  <c r="I36" i="2"/>
  <c r="M37" i="2"/>
  <c r="I37" i="2"/>
  <c r="M35" i="2"/>
  <c r="I35" i="2"/>
  <c r="M34" i="2"/>
  <c r="I34" i="2"/>
  <c r="M33" i="2"/>
  <c r="I33" i="2"/>
  <c r="M17" i="2"/>
  <c r="I17" i="2"/>
  <c r="M18" i="2"/>
  <c r="I18" i="2"/>
  <c r="M32" i="2"/>
  <c r="I32" i="2"/>
  <c r="M16" i="2"/>
  <c r="I16" i="2"/>
  <c r="M31" i="2"/>
  <c r="I31" i="2"/>
  <c r="M15" i="2"/>
  <c r="I15" i="2"/>
  <c r="M30" i="2"/>
  <c r="I30" i="2"/>
  <c r="M28" i="2"/>
  <c r="I28" i="2"/>
  <c r="M25" i="2"/>
  <c r="I25" i="2"/>
  <c r="M27" i="2"/>
  <c r="I27" i="2"/>
  <c r="M24" i="2"/>
  <c r="M23" i="2"/>
  <c r="I23" i="2"/>
  <c r="M14" i="2"/>
  <c r="I14" i="2"/>
  <c r="M21" i="2"/>
  <c r="I21" i="2"/>
  <c r="M9" i="2"/>
  <c r="I9" i="2"/>
  <c r="M12" i="2"/>
  <c r="I12" i="2"/>
  <c r="M10" i="2"/>
  <c r="I10" i="2"/>
  <c r="M7" i="2"/>
  <c r="I7" i="2"/>
  <c r="M8" i="2"/>
  <c r="I8" i="2"/>
  <c r="M6" i="2"/>
  <c r="I6" i="2"/>
  <c r="M20" i="2"/>
  <c r="I20" i="2"/>
  <c r="M19" i="2"/>
  <c r="I19" i="2"/>
  <c r="M5" i="2"/>
  <c r="I5" i="2"/>
  <c r="J26" i="2" l="1"/>
  <c r="J29" i="2"/>
  <c r="J22" i="2"/>
  <c r="J13" i="2"/>
  <c r="J11" i="2"/>
  <c r="J43" i="2"/>
  <c r="J20" i="2"/>
  <c r="J10" i="2"/>
  <c r="J27" i="2"/>
  <c r="J8" i="2"/>
  <c r="J18" i="2"/>
  <c r="J19" i="2"/>
  <c r="J17" i="2"/>
  <c r="J5" i="2"/>
  <c r="J7" i="2"/>
  <c r="J25" i="2"/>
  <c r="J34" i="2"/>
  <c r="J38" i="2"/>
  <c r="J41" i="2"/>
  <c r="J6" i="2"/>
  <c r="J9" i="2"/>
  <c r="J15" i="2"/>
  <c r="J16" i="2"/>
  <c r="J36" i="2"/>
  <c r="J14" i="2"/>
  <c r="J23" i="2"/>
  <c r="J28" i="2"/>
  <c r="J33" i="2"/>
  <c r="J35" i="2"/>
  <c r="J40" i="2"/>
  <c r="J42" i="2"/>
  <c r="J12" i="2"/>
  <c r="J21" i="2"/>
  <c r="J24" i="2"/>
  <c r="J30" i="2"/>
  <c r="J31" i="2"/>
  <c r="J32" i="2"/>
  <c r="J37" i="2"/>
  <c r="J39" i="2"/>
</calcChain>
</file>

<file path=xl/sharedStrings.xml><?xml version="1.0" encoding="utf-8"?>
<sst xmlns="http://schemas.openxmlformats.org/spreadsheetml/2006/main" count="272" uniqueCount="136">
  <si>
    <t>NOTLAR:</t>
  </si>
  <si>
    <t>DÖVİZLER</t>
  </si>
  <si>
    <t>T.C. Merkez Bankası Efektif Satış Fiyatı</t>
  </si>
  <si>
    <t>7000
kcal/kg</t>
  </si>
  <si>
    <t>9562
kcal/kg</t>
  </si>
  <si>
    <t>860
kcal/kwh</t>
  </si>
  <si>
    <t>11000
kcal/kg</t>
  </si>
  <si>
    <t>11100
kcal/kg</t>
  </si>
  <si>
    <t>10256
kcal/kg</t>
  </si>
  <si>
    <t>8250
kcal/m³</t>
  </si>
  <si>
    <t>Yakıt
Çeşidi</t>
  </si>
  <si>
    <t>TL/kg</t>
  </si>
  <si>
    <t>TL/m³</t>
  </si>
  <si>
    <t>TL/kWh</t>
  </si>
  <si>
    <t>Yakıt 
Alt 
Isıl 
Değeri</t>
  </si>
  <si>
    <t>TL</t>
  </si>
  <si>
    <t>İlgili 
Şirket</t>
  </si>
  <si>
    <t>Avro</t>
  </si>
  <si>
    <r>
      <t xml:space="preserve">Türkiye
</t>
    </r>
    <r>
      <rPr>
        <b/>
        <sz val="12"/>
        <rFont val="Arial"/>
        <family val="2"/>
      </rPr>
      <t>BOTAŞ</t>
    </r>
  </si>
  <si>
    <r>
      <t>TL/m</t>
    </r>
    <r>
      <rPr>
        <vertAlign val="superscript"/>
        <sz val="11"/>
        <rFont val="Arial"/>
        <family val="2"/>
      </rPr>
      <t>3</t>
    </r>
  </si>
  <si>
    <r>
      <t xml:space="preserve">Ankara
</t>
    </r>
    <r>
      <rPr>
        <b/>
        <sz val="12"/>
        <rFont val="Arial"/>
        <family val="2"/>
      </rPr>
      <t>BAŞKENTGAZ</t>
    </r>
  </si>
  <si>
    <r>
      <t xml:space="preserve">Eskişehir
</t>
    </r>
    <r>
      <rPr>
        <b/>
        <sz val="12"/>
        <rFont val="Arial"/>
        <family val="2"/>
      </rPr>
      <t>ESGAZ</t>
    </r>
  </si>
  <si>
    <r>
      <t xml:space="preserve">İstanbul
</t>
    </r>
    <r>
      <rPr>
        <b/>
        <sz val="12"/>
        <rFont val="Arial"/>
        <family val="2"/>
      </rPr>
      <t>İGDAŞ</t>
    </r>
  </si>
  <si>
    <r>
      <t xml:space="preserve">Bursa
</t>
    </r>
    <r>
      <rPr>
        <b/>
        <sz val="12"/>
        <rFont val="Arial"/>
        <family val="2"/>
      </rPr>
      <t>BURSAGAZ</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</si>
  <si>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</si>
  <si>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</si>
  <si>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</si>
  <si>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</si>
  <si>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</si>
  <si>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</si>
  <si>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</si>
  <si>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</si>
  <si>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</si>
  <si>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</si>
  <si>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</si>
  <si>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</si>
  <si>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</si>
  <si>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</si>
  <si>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</si>
  <si>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</si>
  <si>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</si>
  <si>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</si>
  <si>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</si>
  <si>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</si>
  <si>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</si>
  <si>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4932
kcal/kg</t>
  </si>
  <si>
    <t>4724
kcal/kg</t>
  </si>
  <si>
    <t>ABD Doları</t>
  </si>
  <si>
    <r>
      <t xml:space="preserve">Soma Kısrakdere
Manisa - </t>
    </r>
    <r>
      <rPr>
        <b/>
        <sz val="12"/>
        <rFont val="NewsGoth Cn BT"/>
        <charset val="162"/>
      </rPr>
      <t>ELİ</t>
    </r>
  </si>
  <si>
    <r>
      <t xml:space="preserve">Yıllık 
</t>
    </r>
    <r>
      <rPr>
        <b/>
        <sz val="13"/>
        <rFont val="Arial"/>
        <family val="2"/>
        <charset val="162"/>
      </rPr>
      <t>Değişim</t>
    </r>
    <r>
      <rPr>
        <sz val="13"/>
        <rFont val="Arial"/>
        <family val="2"/>
        <charset val="162"/>
      </rPr>
      <t xml:space="preserve"> Oranı</t>
    </r>
  </si>
  <si>
    <r>
      <t>SANAYİDE</t>
    </r>
    <r>
      <rPr>
        <sz val="22"/>
        <rFont val="Arial"/>
        <family val="2"/>
        <charset val="162"/>
      </rPr>
      <t xml:space="preserve"> </t>
    </r>
    <r>
      <rPr>
        <sz val="16"/>
        <rFont val="Arial"/>
        <family val="2"/>
        <charset val="162"/>
      </rPr>
      <t xml:space="preserve">1000 kcal ısı ihtiyacı için gerekli olan </t>
    </r>
    <r>
      <rPr>
        <b/>
        <sz val="16"/>
        <rFont val="Arial"/>
        <family val="2"/>
        <charset val="162"/>
      </rPr>
      <t>ÇEŞİTLİ YAKITLAR</t>
    </r>
    <r>
      <rPr>
        <sz val="16"/>
        <rFont val="Arial"/>
        <family val="2"/>
        <charset val="162"/>
      </rPr>
      <t xml:space="preserve"> için </t>
    </r>
    <r>
      <rPr>
        <b/>
        <sz val="16"/>
        <rFont val="Arial"/>
        <family val="2"/>
        <charset val="162"/>
      </rPr>
      <t>MALİYET KARŞILAŞTIRMA</t>
    </r>
    <r>
      <rPr>
        <sz val="16"/>
        <rFont val="Arial"/>
        <family val="2"/>
        <charset val="162"/>
      </rPr>
      <t xml:space="preserve"> TABLOSU</t>
    </r>
  </si>
  <si>
    <r>
      <rPr>
        <sz val="11"/>
        <rFont val="Arial"/>
        <family val="2"/>
        <charset val="162"/>
      </rPr>
      <t>Değişim</t>
    </r>
    <r>
      <rPr>
        <b/>
        <sz val="11"/>
        <rFont val="Arial"/>
        <family val="2"/>
        <charset val="162"/>
      </rPr>
      <t xml:space="preserve"> Sırası</t>
    </r>
  </si>
  <si>
    <r>
      <t xml:space="preserve">Fiyat 
</t>
    </r>
    <r>
      <rPr>
        <b/>
        <sz val="11"/>
        <rFont val="Arial"/>
        <family val="2"/>
        <charset val="162"/>
      </rPr>
      <t>Değişimi</t>
    </r>
  </si>
  <si>
    <r>
      <t xml:space="preserve">İzmit
</t>
    </r>
    <r>
      <rPr>
        <b/>
        <sz val="12"/>
        <rFont val="Arial"/>
        <family val="2"/>
      </rPr>
      <t>İZGAZ ENGIE</t>
    </r>
  </si>
  <si>
    <r>
      <t>İstanbul Avrupa Yakası</t>
    </r>
    <r>
      <rPr>
        <b/>
        <sz val="14"/>
        <rFont val="Arial"/>
        <family val="2"/>
      </rPr>
      <t xml:space="preserve">
</t>
    </r>
    <r>
      <rPr>
        <b/>
        <sz val="12"/>
        <rFont val="Arial"/>
        <family val="2"/>
        <charset val="162"/>
      </rPr>
      <t>SHELL TÜRKİYE</t>
    </r>
  </si>
  <si>
    <t>TESİSAT DERGİSİ - B2B MEDYA - TEKNİK SEKTÖR YAYINCILIĞI</t>
  </si>
  <si>
    <t>Ortalama 
İşletme 
Verim 
Değeri</t>
  </si>
  <si>
    <t>0,478750 x 1000
4.724 x 0,65</t>
  </si>
  <si>
    <t>0,680000 x 1000
4.932 x 0.65</t>
  </si>
  <si>
    <t>En 
Ucuza 
Göre 
Yakıt 
Maliyeti 
İndeksi</t>
  </si>
  <si>
    <t>1,305085 x 1000
7.000 x 0,65</t>
  </si>
  <si>
    <t>Sıra No</t>
  </si>
  <si>
    <r>
      <rPr>
        <b/>
        <sz val="11"/>
        <rFont val="Arial"/>
        <family val="2"/>
        <charset val="162"/>
      </rPr>
      <t>4.</t>
    </r>
    <r>
      <rPr>
        <sz val="11"/>
        <rFont val="Arial"/>
        <family val="2"/>
      </rPr>
      <t xml:space="preserve"> </t>
    </r>
    <r>
      <rPr>
        <b/>
        <sz val="11"/>
        <rFont val="Arial"/>
        <family val="2"/>
        <charset val="162"/>
      </rPr>
      <t xml:space="preserve">Doğalgaz </t>
    </r>
    <r>
      <rPr>
        <sz val="11"/>
        <rFont val="Arial"/>
        <family val="2"/>
      </rPr>
      <t>müşterilerinin birim fiyatları</t>
    </r>
    <r>
      <rPr>
        <b/>
        <sz val="11"/>
        <rFont val="Arial"/>
        <family val="2"/>
        <charset val="162"/>
      </rPr>
      <t xml:space="preserve"> EPDK</t>
    </r>
    <r>
      <rPr>
        <sz val="11"/>
        <rFont val="Arial"/>
        <family val="2"/>
      </rPr>
      <t>'nın 28.12.2011 tarih ve 3600 no'lu kurul kararı ile 2012 yılı boyunca yıllık 300.000 m</t>
    </r>
    <r>
      <rPr>
        <vertAlign val="superscript"/>
        <sz val="11"/>
        <rFont val="Arial"/>
        <family val="2"/>
      </rPr>
      <t>3</t>
    </r>
    <r>
      <rPr>
        <sz val="11"/>
        <rFont val="Arial"/>
        <family val="2"/>
      </rPr>
      <t xml:space="preserve"> gaz kullanımının üstünde kullananlar için olup, Serbest Tüketici Olmayanların birim fiyatları ise konut ve ticari işyerlerinde kullananlar ile aynıdır.</t>
    </r>
    <r>
      <rPr>
        <b/>
        <sz val="11"/>
        <rFont val="Arial"/>
        <family val="2"/>
        <charset val="162"/>
      </rPr>
      <t xml:space="preserve"> İGDAŞ</t>
    </r>
    <r>
      <rPr>
        <sz val="11"/>
        <rFont val="Arial"/>
        <family val="2"/>
      </rPr>
      <t xml:space="preserve">'ın ve </t>
    </r>
    <r>
      <rPr>
        <b/>
        <sz val="11"/>
        <rFont val="Arial"/>
        <family val="2"/>
        <charset val="162"/>
      </rPr>
      <t>BAŞKENTGAZ</t>
    </r>
    <r>
      <rPr>
        <sz val="11"/>
        <rFont val="Arial"/>
        <family val="2"/>
      </rPr>
      <t>'ın 01 Şubat 2012  tarihinde yayınlanan Serbest Tüketici Olan doğalgaz kullanıcılarının birim fiyatları Doğalgaz Piyasası Tarifeler Yönetmeliği'nin Geçici 6. Maddesi hükmü çerçevesinde belirlenen tarifeye göre olup, Serbest Tüketici Olmayanların birim fiyatları ise konut ve ticari işyerlerinde kullananlar ile aynıdır. Bu iki kademeli (300.000-800.000 m</t>
    </r>
    <r>
      <rPr>
        <vertAlign val="superscript"/>
        <sz val="11"/>
        <rFont val="Arial"/>
        <family val="2"/>
        <charset val="162"/>
      </rPr>
      <t>3</t>
    </r>
    <r>
      <rPr>
        <sz val="11"/>
        <rFont val="Arial"/>
        <family val="2"/>
      </rPr>
      <t>/yıl arası ve 800.000 m</t>
    </r>
    <r>
      <rPr>
        <vertAlign val="superscript"/>
        <sz val="11"/>
        <rFont val="Arial"/>
        <family val="2"/>
        <charset val="162"/>
      </rPr>
      <t>3</t>
    </r>
    <r>
      <rPr>
        <sz val="11"/>
        <rFont val="Arial"/>
        <family val="2"/>
      </rPr>
      <t xml:space="preserve">/yıl üstü) serbest tüketici fiyatı </t>
    </r>
    <r>
      <rPr>
        <b/>
        <sz val="11"/>
        <rFont val="Arial"/>
        <family val="2"/>
        <charset val="162"/>
      </rPr>
      <t>İGDAŞ</t>
    </r>
    <r>
      <rPr>
        <sz val="11"/>
        <rFont val="Arial"/>
        <family val="2"/>
      </rPr>
      <t xml:space="preserve">'ın ve  </t>
    </r>
    <r>
      <rPr>
        <b/>
        <sz val="11"/>
        <rFont val="Arial"/>
        <family val="2"/>
        <charset val="162"/>
      </rPr>
      <t>BAŞKENTGAZ</t>
    </r>
    <r>
      <rPr>
        <sz val="11"/>
        <rFont val="Arial"/>
        <family val="2"/>
      </rPr>
      <t xml:space="preserve">'ın özelleşme sürecinde olmasından dolayı olup 2012 yılı Şubat ayından itibaren geçerlidir. </t>
    </r>
    <r>
      <rPr>
        <b/>
        <sz val="11"/>
        <rFont val="Arial"/>
        <family val="2"/>
        <charset val="162"/>
      </rPr>
      <t>BURSAGAZ</t>
    </r>
    <r>
      <rPr>
        <sz val="11"/>
        <rFont val="Arial"/>
        <family val="2"/>
      </rPr>
      <t xml:space="preserve"> ve </t>
    </r>
    <r>
      <rPr>
        <b/>
        <sz val="11"/>
        <rFont val="Arial"/>
        <family val="2"/>
        <charset val="162"/>
      </rPr>
      <t>ESGAZ</t>
    </r>
    <r>
      <rPr>
        <sz val="11"/>
        <rFont val="Arial"/>
        <family val="2"/>
      </rPr>
      <t>'ın 2013 yılı perakenda satış fiyatları EPDK'nın 31.12.2012 tarihli TDB.16.120.02-2380 sayılı Başbakanlık Makamına müzekkeresi çerçevesinde; Doğalgaz Dağıtım Şirketleri için Tarife Hesaplama Usul ve Esaslarını belirleyen 20.12.2011 tarih ve 3580 sayılı Kurul Kararı uyarınca kademeli tüketimler bazında hesaplanacak olup, 01.01.2013 itibarı ile uygulamaya geçilmiştir.</t>
    </r>
  </si>
  <si>
    <r>
      <rPr>
        <b/>
        <sz val="11"/>
        <rFont val="Arial"/>
        <family val="2"/>
        <charset val="162"/>
      </rPr>
      <t>2.</t>
    </r>
    <r>
      <rPr>
        <sz val="11"/>
        <rFont val="Arial"/>
        <family val="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</si>
  <si>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rPr>
        <b/>
        <sz val="11"/>
        <rFont val="Arial"/>
        <family val="2"/>
        <charset val="162"/>
      </rPr>
      <t>1.</t>
    </r>
    <r>
      <rPr>
        <sz val="11"/>
        <rFont val="Arial"/>
        <family val="2"/>
      </rPr>
      <t xml:space="preserve"> Bu tablo yakıtların yaklaşık işletme maliyetleri hakkında fikir verebilmek için hazırlanmış olup, </t>
    </r>
    <r>
      <rPr>
        <b/>
        <sz val="11"/>
        <rFont val="Arial"/>
        <family val="2"/>
      </rPr>
      <t>birim fiyatlara %18 KDV HARİÇTİR.</t>
    </r>
    <r>
      <rPr>
        <sz val="11"/>
        <rFont val="Arial"/>
        <family val="2"/>
      </rPr>
      <t xml:space="preserve"> </t>
    </r>
  </si>
  <si>
    <t>0,913014 x 1000
8250 x 0,93</t>
  </si>
  <si>
    <r>
      <t>1,3745527 x 1000</t>
    </r>
    <r>
      <rPr>
        <vertAlign val="superscript"/>
        <sz val="11"/>
        <rFont val="Arial"/>
        <family val="2"/>
      </rPr>
      <t xml:space="preserve">
</t>
    </r>
    <r>
      <rPr>
        <sz val="11"/>
        <rFont val="Arial"/>
        <family val="2"/>
      </rPr>
      <t xml:space="preserve">8.250 x 0,93 </t>
    </r>
  </si>
  <si>
    <t>1,367770x 1000
8250 x 0,93</t>
  </si>
  <si>
    <r>
      <t>0,532773 x 1000</t>
    </r>
    <r>
      <rPr>
        <vertAlign val="superscript"/>
        <sz val="11"/>
        <rFont val="Arial"/>
        <family val="2"/>
      </rPr>
      <t xml:space="preserve">
</t>
    </r>
    <r>
      <rPr>
        <sz val="11"/>
        <rFont val="Arial"/>
        <family val="2"/>
      </rPr>
      <t>860 x 0,99</t>
    </r>
  </si>
  <si>
    <t>2,711866 x 1000
9,562 x 0,80</t>
  </si>
  <si>
    <r>
      <t>6,027480 x 1000</t>
    </r>
    <r>
      <rPr>
        <vertAlign val="superscript"/>
        <sz val="11"/>
        <rFont val="Arial"/>
        <family val="2"/>
      </rPr>
      <t xml:space="preserve">
</t>
    </r>
    <r>
      <rPr>
        <sz val="11"/>
        <rFont val="Arial"/>
        <family val="2"/>
      </rPr>
      <t>10,256 x 0,84</t>
    </r>
  </si>
  <si>
    <r>
      <rPr>
        <b/>
        <sz val="11"/>
        <rFont val="Arial"/>
        <family val="2"/>
        <charset val="162"/>
      </rPr>
      <t>3. Doğalgaz</t>
    </r>
    <r>
      <rPr>
        <sz val="11"/>
        <rFont val="Arial"/>
        <family val="2"/>
      </rPr>
      <t xml:space="preserve"> fiyatları  01 Ocak 2019 tarihinde yayınlanan, 30 Ocak 2019 tarihinde geçerli olan </t>
    </r>
    <r>
      <rPr>
        <b/>
        <sz val="11"/>
        <rFont val="Arial"/>
        <family val="2"/>
      </rPr>
      <t>BAŞKENTGAZ, BURSAGAZ, ESGAZ,  İGDAŞ</t>
    </r>
    <r>
      <rPr>
        <sz val="11"/>
        <rFont val="Arial"/>
        <family val="2"/>
      </rPr>
      <t xml:space="preserve"> ve</t>
    </r>
    <r>
      <rPr>
        <b/>
        <sz val="11"/>
        <rFont val="Arial"/>
        <family val="2"/>
      </rPr>
      <t xml:space="preserve"> İZGAZ GDF SUEZ</t>
    </r>
    <r>
      <rPr>
        <sz val="11"/>
        <rFont val="Arial"/>
        <family val="2"/>
      </rPr>
      <t xml:space="preserve"> şehir gaz dağıtım şirketlerinin tarifelerinde belirtilenfiyatlardır.</t>
    </r>
    <r>
      <rPr>
        <b/>
        <sz val="11"/>
        <rFont val="Arial"/>
        <family val="2"/>
      </rPr>
      <t xml:space="preserve"> BURSAGAZ</t>
    </r>
    <r>
      <rPr>
        <sz val="11"/>
        <rFont val="Arial"/>
        <family val="2"/>
      </rPr>
      <t xml:space="preserve"> ve </t>
    </r>
    <r>
      <rPr>
        <b/>
        <sz val="11"/>
        <rFont val="Arial"/>
        <family val="2"/>
      </rPr>
      <t>ESGAZ</t>
    </r>
    <r>
      <rPr>
        <sz val="11"/>
        <rFont val="Arial"/>
        <family val="2"/>
      </rPr>
      <t xml:space="preserve">'ın doğalgaz birim fiyatları Botaş’ın aylık birim fiyatları üzerinden birim hizmet ve amortisman bedeli olan 2,5 cente göre belirlenmektedir ki bu fiyat US Doları bazında her ay ortalama bir değer olarak bildirilmektedir. </t>
    </r>
    <r>
      <rPr>
        <b/>
        <sz val="11"/>
        <rFont val="Arial"/>
        <family val="2"/>
      </rPr>
      <t xml:space="preserve">İGDAŞ, BAŞKENTGAZ </t>
    </r>
    <r>
      <rPr>
        <sz val="11"/>
        <rFont val="Arial"/>
        <family val="2"/>
      </rPr>
      <t xml:space="preserve">ve </t>
    </r>
    <r>
      <rPr>
        <b/>
        <sz val="11"/>
        <rFont val="Arial"/>
        <family val="2"/>
      </rPr>
      <t>İZGAZ GDF SUEZ</t>
    </r>
    <r>
      <rPr>
        <sz val="11"/>
        <rFont val="Arial"/>
        <family val="2"/>
      </rPr>
      <t xml:space="preserve">'deki doğalgaz "birim fiyatları ise aylık ÜFE oranlarının değişimine göre belirlenmekte olup, Ankara'daki </t>
    </r>
    <r>
      <rPr>
        <b/>
        <sz val="11"/>
        <rFont val="Arial"/>
        <family val="2"/>
      </rPr>
      <t>BAŞKENTGAZ</t>
    </r>
    <r>
      <rPr>
        <sz val="11"/>
        <rFont val="Arial"/>
        <family val="2"/>
      </rPr>
      <t>'ın birim fiyatları; birim hizmet amortisman bedeli 0,05555 US doları/m3, serbest tüketicilerden alınan taşıma bedeli ise; 0,0077 US doları/m3 üzerinden belirlenip, "www.baskentdogalgaz.com.tr" adresinde yayınlanan günlük fiyattır.</t>
    </r>
  </si>
  <si>
    <r>
      <rPr>
        <b/>
        <sz val="11"/>
        <rFont val="Arial"/>
        <family val="2"/>
        <charset val="162"/>
      </rPr>
      <t>5.</t>
    </r>
    <r>
      <rPr>
        <sz val="11"/>
        <rFont val="Arial"/>
        <family val="2"/>
      </rPr>
      <t xml:space="preserve"> </t>
    </r>
    <r>
      <rPr>
        <b/>
        <sz val="11"/>
        <rFont val="Arial"/>
        <family val="2"/>
      </rPr>
      <t xml:space="preserve">BOTAŞ </t>
    </r>
    <r>
      <rPr>
        <sz val="11"/>
        <rFont val="Arial"/>
        <family val="2"/>
      </rPr>
      <t xml:space="preserve">'ın OSB ve Sanayi Müşterilerine sattığı doğalgazın birim fiyatına 0,023 TL/Sm3 olan ÖTV dahil edilmiş, 01 Ocak 2019 tarihinde yayınlanan, 30 Ocak 2019 tarihinde geçerli olan tarifesindeki fiyatlardır. </t>
    </r>
  </si>
  <si>
    <r>
      <rPr>
        <b/>
        <sz val="11"/>
        <rFont val="Arial"/>
        <family val="2"/>
        <charset val="162"/>
      </rPr>
      <t>6.</t>
    </r>
    <r>
      <rPr>
        <sz val="11"/>
        <rFont val="Arial"/>
        <family val="2"/>
      </rPr>
      <t xml:space="preserve">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01 Ocak 2019 tarihinde yayınlanan, 30 Ocak 2019 tarihinde geçerli olan </t>
    </r>
    <r>
      <rPr>
        <b/>
        <sz val="11"/>
        <rFont val="Arial"/>
        <family val="2"/>
      </rPr>
      <t>İPRAGAZ</t>
    </r>
    <r>
      <rPr>
        <sz val="11"/>
        <rFont val="Arial"/>
        <family val="2"/>
      </rPr>
      <t xml:space="preserve"> fiyatlarıdır.</t>
    </r>
  </si>
  <si>
    <r>
      <rPr>
        <b/>
        <sz val="11"/>
        <rFont val="Arial"/>
        <family val="2"/>
        <charset val="162"/>
      </rPr>
      <t>7.</t>
    </r>
    <r>
      <rPr>
        <sz val="11"/>
        <rFont val="Arial"/>
        <family val="2"/>
      </rPr>
      <t xml:space="preserve"> </t>
    </r>
    <r>
      <rPr>
        <b/>
        <sz val="11"/>
        <rFont val="Arial"/>
        <family val="2"/>
        <charset val="162"/>
      </rPr>
      <t>LPG tüpgaz</t>
    </r>
    <r>
      <rPr>
        <sz val="11"/>
        <rFont val="Arial"/>
        <family val="2"/>
      </rPr>
      <t xml:space="preserve"> fiyatları ve </t>
    </r>
    <r>
      <rPr>
        <b/>
        <sz val="11"/>
        <rFont val="Arial"/>
        <family val="2"/>
        <charset val="162"/>
      </rPr>
      <t>LPG dökmegaz</t>
    </r>
    <r>
      <rPr>
        <sz val="11"/>
        <rFont val="Arial"/>
        <family val="2"/>
      </rPr>
      <t xml:space="preserve"> fiyatları 25 Ocak 2019 tarihinde yayınlanan, 30 Ocak 2019 tarihinde geçerli olan </t>
    </r>
    <r>
      <rPr>
        <b/>
        <sz val="11"/>
        <rFont val="Arial"/>
        <family val="2"/>
        <charset val="162"/>
      </rPr>
      <t xml:space="preserve">AYGAZ </t>
    </r>
    <r>
      <rPr>
        <sz val="11"/>
        <rFont val="Arial"/>
        <family val="2"/>
        <charset val="162"/>
      </rPr>
      <t>ve</t>
    </r>
    <r>
      <rPr>
        <b/>
        <sz val="11"/>
        <rFont val="Arial"/>
        <family val="2"/>
        <charset val="162"/>
      </rPr>
      <t xml:space="preserve"> İPRAGAZ</t>
    </r>
    <r>
      <rPr>
        <sz val="11"/>
        <rFont val="Arial"/>
        <family val="2"/>
      </rPr>
      <t xml:space="preserve"> fiyat sirkülerlerinden alınmış fiyatların ortalamasıdır. Miks dökmegazın kullanımında buharlaştırıcı gerekmektedir. Birim fiyatlar belirlenirken işletme maliyetleri gözönüne alınmamıştır.</t>
    </r>
  </si>
  <si>
    <r>
      <t>8.</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Ocak 2019 tarihinde yayınlanan, 30 Ocak 2019 tarihinde geçerli olan EPDK'nın Elektrik Piyasası Tarife Tabloları'ndan alınmış </t>
    </r>
    <r>
      <rPr>
        <b/>
        <sz val="11"/>
        <rFont val="Arial"/>
        <family val="2"/>
        <charset val="162"/>
      </rPr>
      <t>TEDAŞ'</t>
    </r>
    <r>
      <rPr>
        <sz val="11"/>
        <rFont val="Arial"/>
        <family val="2"/>
        <charset val="162"/>
      </rPr>
      <t>ın Diğer Tüm Dağıtım Sistemi Kullanıcıları için (4) Dağıtım Şirketinden Enerji Alan Sanayi Kullanımındaki Tüketicilere Tek Terimli ve Tek Zamanlı Alçak Gerilim tarifesinde belirtilen sanayi birim fiyatına;  TRT payı ve enerji fonu için %3, Belediye Elektrik Tüketim Vergisi için ise %1 ilave edilmiş, KDV'siz fiyattır. Enerji hariç bedeller içindeki; kayıp kaçak bedeli, dağıtım</t>
    </r>
    <r>
      <rPr>
        <b/>
        <sz val="11"/>
        <rFont val="Arial"/>
        <family val="2"/>
        <charset val="162"/>
      </rPr>
      <t xml:space="preserve"> </t>
    </r>
    <r>
      <rPr>
        <sz val="11"/>
        <rFont val="Arial"/>
        <family val="2"/>
        <charset val="162"/>
      </rPr>
      <t>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</si>
  <si>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rPr>
        <b/>
        <sz val="11"/>
        <rFont val="Arial"/>
        <family val="2"/>
        <charset val="162"/>
      </rPr>
      <t>9.</t>
    </r>
    <r>
      <rPr>
        <sz val="11"/>
        <rFont val="Arial"/>
        <family val="2"/>
      </rPr>
      <t xml:space="preserve"> </t>
    </r>
    <r>
      <rPr>
        <b/>
        <sz val="11"/>
        <rFont val="Arial"/>
        <family val="2"/>
        <charset val="162"/>
      </rPr>
      <t xml:space="preserve">Akaryakıt </t>
    </r>
    <r>
      <rPr>
        <sz val="11"/>
        <rFont val="Arial"/>
        <family val="2"/>
      </rPr>
      <t xml:space="preserve">fiyatları için EPDK tarafından açıklanan ve </t>
    </r>
    <r>
      <rPr>
        <b/>
        <sz val="11"/>
        <rFont val="Arial"/>
        <family val="2"/>
        <charset val="162"/>
      </rPr>
      <t>SHELL TÜRKİYE</t>
    </r>
    <r>
      <rPr>
        <sz val="11"/>
        <rFont val="Arial"/>
        <family val="2"/>
      </rPr>
      <t xml:space="preserve"> tarafından tavsiye edilen 30 Ocak 2019 tarihli pompa satış fiyatları sirkülerindeki İstanbul Avrupa Yakası'ndaki Bakırköy için mahalli akaryakıt KDV'li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</si>
  <si>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rPr>
        <b/>
        <sz val="11"/>
        <rFont val="Arial"/>
        <family val="2"/>
        <charset val="162"/>
      </rPr>
      <t>10.</t>
    </r>
    <r>
      <rPr>
        <sz val="11"/>
        <rFont val="Arial"/>
        <family val="2"/>
      </rPr>
      <t xml:space="preserve"> </t>
    </r>
    <r>
      <rPr>
        <b/>
        <sz val="11"/>
        <rFont val="Arial"/>
        <family val="2"/>
        <charset val="162"/>
      </rPr>
      <t>Yerli linyit kömürü</t>
    </r>
    <r>
      <rPr>
        <sz val="11"/>
        <rFont val="Arial"/>
        <family val="2"/>
      </rPr>
      <t xml:space="preserve"> fiyatları 30 Ocak 2019 tarihinde geçerli olan </t>
    </r>
    <r>
      <rPr>
        <b/>
        <sz val="11"/>
        <rFont val="Arial"/>
        <family val="2"/>
        <charset val="162"/>
      </rPr>
      <t>TKİ - ELİ'</t>
    </r>
    <r>
      <rPr>
        <sz val="11"/>
        <rFont val="Arial"/>
        <family val="2"/>
      </rPr>
      <t>nin 01 Ağustos 2018 tarihli Isınma Amaçlı (Torbalanmış) Kömürlerin İstanbul Bayi Depo Satış Fiyatları listesinden alınmış olan Soma Kısrakdere; 0,5-10 mm Yıkanmış Açık - Toz: 300 TL/ton (KDV Hariç),  10-18 mm Yıkanmış Fındık - Torba:  453 TL/ton (KDV Hariç) fiyatlarına nakliye bedeli (114,05 TL/ton) ve %15 bayi kar marjı eklenerek bulunmuş olan KDV'siz fiyattır. Alt ısıl değerler ELİ Laboratuvar Şube Müdürlüğü'nün "2012 Yılı Kümülatif Ağırlıklı Komple Analiz Değerleri" tablosundan alınmıştır.</t>
    </r>
  </si>
  <si>
    <r>
      <rPr>
        <b/>
        <sz val="11"/>
        <rFont val="Arial"/>
        <family val="2"/>
        <charset val="162"/>
      </rPr>
      <t>11.</t>
    </r>
    <r>
      <rPr>
        <sz val="11"/>
        <rFont val="Arial"/>
        <family val="2"/>
      </rPr>
      <t xml:space="preserve">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30 Ocak 2019 tarihinde geçerli olan; </t>
    </r>
    <r>
      <rPr>
        <b/>
        <sz val="11"/>
        <rFont val="Arial"/>
        <family val="2"/>
        <charset val="162"/>
      </rPr>
      <t>ceviz tipi ithal linyit</t>
    </r>
    <r>
      <rPr>
        <sz val="11"/>
        <rFont val="Arial"/>
        <family val="2"/>
      </rPr>
      <t xml:space="preserve"> için nakliye ücreti ve KDV dahil bayi satış fiyatı 38,50 TL/ 25kg.torba veya 1.540 TL/ton'dur.</t>
    </r>
  </si>
  <si>
    <r>
      <t xml:space="preserve">( 06 Şubat 2019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</si>
  <si>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06 Şubat 2019
</t>
    </r>
    <r>
      <rPr>
        <sz val="12"/>
        <rFont val="Arial"/>
        <family val="2"/>
        <charset val="162"/>
      </rPr>
      <t>Tarihindeki
Birim Fiyat</t>
    </r>
  </si>
  <si>
    <r>
      <t>06 Şubat 2019</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</si>
  <si>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rPr>
        <b/>
        <sz val="12"/>
        <rFont val="Arial"/>
        <family val="2"/>
        <charset val="162"/>
      </rPr>
      <t>06 Şubat 2018</t>
    </r>
    <r>
      <rPr>
        <sz val="12"/>
        <rFont val="Arial"/>
        <family val="2"/>
        <charset val="162"/>
      </rPr>
      <t xml:space="preserve">
Tarihindeki 
Birim Fiyatları </t>
    </r>
  </si>
  <si>
    <t>06 Şubat 2019
06 Şubat 2018</t>
  </si>
  <si>
    <r>
      <t xml:space="preserve">06 Şubat </t>
    </r>
    <r>
      <rPr>
        <b/>
        <sz val="12"/>
        <rFont val="Arial"/>
        <family val="2"/>
        <charset val="162"/>
      </rPr>
      <t>2019</t>
    </r>
    <r>
      <rPr>
        <sz val="12"/>
        <rFont val="Arial"/>
        <family val="2"/>
        <charset val="162"/>
      </rPr>
      <t xml:space="preserve">  tarihinde</t>
    </r>
  </si>
  <si>
    <r>
      <t xml:space="preserve">06 Şubat </t>
    </r>
    <r>
      <rPr>
        <b/>
        <sz val="12"/>
        <rFont val="Arial"/>
        <family val="2"/>
        <charset val="162"/>
      </rPr>
      <t>2018</t>
    </r>
    <r>
      <rPr>
        <sz val="12"/>
        <rFont val="Arial"/>
        <family val="2"/>
        <charset val="162"/>
      </rPr>
      <t xml:space="preserve"> tarihinde</t>
    </r>
  </si>
  <si>
    <r>
      <t>5,840547 x 1000</t>
    </r>
    <r>
      <rPr>
        <vertAlign val="superscript"/>
        <sz val="11"/>
        <rFont val="Arial"/>
        <family val="2"/>
      </rPr>
      <t xml:space="preserve">
</t>
    </r>
    <r>
      <rPr>
        <sz val="11"/>
        <rFont val="Arial"/>
        <family val="2"/>
      </rPr>
      <t>11,000 x 0,92</t>
    </r>
  </si>
  <si>
    <r>
      <t>6,424602 x 1000</t>
    </r>
    <r>
      <rPr>
        <vertAlign val="superscript"/>
        <sz val="11"/>
        <rFont val="Arial"/>
        <family val="2"/>
      </rPr>
      <t xml:space="preserve">
</t>
    </r>
    <r>
      <rPr>
        <sz val="11"/>
        <rFont val="Arial"/>
        <family val="2"/>
      </rPr>
      <t>11,000 x 0,92</t>
    </r>
  </si>
  <si>
    <r>
      <t>6,812018 x 1000</t>
    </r>
    <r>
      <rPr>
        <vertAlign val="superscript"/>
        <sz val="11"/>
        <rFont val="Arial"/>
        <family val="2"/>
      </rPr>
      <t xml:space="preserve">
</t>
    </r>
    <r>
      <rPr>
        <sz val="11"/>
        <rFont val="Arial"/>
        <family val="2"/>
      </rPr>
      <t>11,100 x 0,92</t>
    </r>
  </si>
  <si>
    <r>
      <t>7,509416 x 1000</t>
    </r>
    <r>
      <rPr>
        <vertAlign val="superscript"/>
        <sz val="11"/>
        <rFont val="Arial"/>
        <family val="2"/>
      </rPr>
      <t xml:space="preserve">
</t>
    </r>
    <r>
      <rPr>
        <sz val="11"/>
        <rFont val="Arial"/>
        <family val="2"/>
      </rPr>
      <t>11,000 x 0,90</t>
    </r>
  </si>
  <si>
    <t xml:space="preserve">2,656594  x 1000
8250 x 0,93 </t>
  </si>
  <si>
    <t xml:space="preserve">2,760396 x 1000
8250 x 0,93 </t>
  </si>
  <si>
    <t xml:space="preserve">1,145554 x 1000
8250 x 0,93 </t>
  </si>
  <si>
    <t xml:space="preserve">1,4296924 x 1000
8250 x 0,93 </t>
  </si>
  <si>
    <t xml:space="preserve">1,415764 x 1000
8250 x 0,93 </t>
  </si>
  <si>
    <t xml:space="preserve">1,210506 x 1000
8250 x 0,93 </t>
  </si>
  <si>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t>
    </r>
    <r>
      <rPr>
        <b/>
        <sz val="12"/>
        <rFont val="Arial"/>
        <family val="2"/>
        <charset val="162"/>
      </rPr>
      <t>Doğalgaz</t>
    </r>
    <r>
      <rPr>
        <sz val="12"/>
        <rFont val="Arial"/>
        <family val="2"/>
        <charset val="162"/>
      </rPr>
      <t xml:space="preserve">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</si>
  <si>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t>
    </r>
    <r>
      <rPr>
        <b/>
        <sz val="12"/>
        <rFont val="Arial"/>
        <family val="2"/>
        <charset val="162"/>
      </rPr>
      <t>Doğalgaz</t>
    </r>
    <r>
      <rPr>
        <sz val="12"/>
        <rFont val="Arial"/>
        <family val="2"/>
      </rPr>
      <t xml:space="preserve"> Tüketimi için</t>
    </r>
  </si>
  <si>
    <r>
      <t>10.000.001- 100.000.000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</si>
  <si>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100.001 - 300.000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</si>
  <si>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</si>
  <si>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100.001 - 300.000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</si>
  <si>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300.001 - 1.000.000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</si>
  <si>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</si>
  <si>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</si>
  <si>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</si>
  <si>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Organize Sanayi Bölgesi
</t>
    </r>
    <r>
      <rPr>
        <b/>
        <sz val="12"/>
        <rFont val="Arial"/>
        <family val="2"/>
        <charset val="162"/>
      </rPr>
      <t>Doğalgaz</t>
    </r>
    <r>
      <rPr>
        <sz val="12"/>
        <rFont val="Arial"/>
        <family val="2"/>
      </rPr>
      <t xml:space="preserve">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</si>
  <si>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b/>
        <sz val="12"/>
        <rFont val="Arial"/>
        <family val="2"/>
        <charset val="162"/>
      </rPr>
      <t>Doğalgaz</t>
    </r>
    <r>
      <rPr>
        <sz val="12"/>
        <rFont val="Arial"/>
        <family val="2"/>
        <charset val="162"/>
      </rPr>
      <t xml:space="preserve"> Tüketimi için</t>
    </r>
  </si>
  <si>
    <r>
      <t xml:space="preserve">100.000.001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t>
    </r>
    <r>
      <rPr>
        <b/>
        <sz val="12"/>
        <rFont val="Arial"/>
        <family val="2"/>
        <charset val="162"/>
      </rPr>
      <t>Doğalgaz</t>
    </r>
    <r>
      <rPr>
        <sz val="12"/>
        <rFont val="Arial"/>
        <family val="2"/>
        <charset val="162"/>
      </rPr>
      <t xml:space="preserve"> Tüketimi için</t>
    </r>
  </si>
  <si>
    <r>
      <rPr>
        <b/>
        <sz val="12"/>
        <rFont val="Arial"/>
        <family val="2"/>
        <charset val="162"/>
      </rPr>
      <t>10.000.001 - 100.000.000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</si>
  <si>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10.000.001 - 100.000.000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</si>
  <si>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</si>
  <si>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b/>
        <sz val="12"/>
        <rFont val="Arial"/>
        <family val="2"/>
        <charset val="162"/>
      </rPr>
      <t>Doğalgaz</t>
    </r>
    <r>
      <rPr>
        <sz val="12"/>
        <rFont val="Arial"/>
        <family val="2"/>
        <charset val="162"/>
      </rPr>
      <t xml:space="preserve"> Tüketimi için</t>
    </r>
  </si>
  <si>
    <r>
      <t>1.000.001 - 10.000.000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</si>
  <si>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b/>
        <sz val="12"/>
        <rFont val="Arial"/>
        <family val="2"/>
        <charset val="162"/>
      </rPr>
      <t>Doğalgaz</t>
    </r>
    <r>
      <rPr>
        <sz val="12"/>
        <rFont val="Arial"/>
        <family val="2"/>
        <charset val="162"/>
      </rPr>
      <t xml:space="preserve"> Tüketimi için</t>
    </r>
  </si>
  <si>
    <r>
      <rPr>
        <b/>
        <sz val="12"/>
        <rFont val="Arial"/>
        <family val="2"/>
        <charset val="162"/>
      </rPr>
      <t>300.001 - 1.000.000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</si>
  <si>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 xml:space="preserve">300.000-800.001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arasında
</t>
    </r>
    <r>
      <rPr>
        <b/>
        <sz val="12"/>
        <rFont val="Arial"/>
        <family val="2"/>
        <charset val="162"/>
      </rPr>
      <t>Doğalgaz</t>
    </r>
    <r>
      <rPr>
        <sz val="12"/>
        <rFont val="Arial"/>
        <family val="2"/>
        <charset val="162"/>
      </rPr>
      <t xml:space="preserve"> Tüketimi için</t>
    </r>
  </si>
  <si>
    <r>
      <t xml:space="preserve">300.001- 800.000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arasında</t>
    </r>
    <r>
      <rPr>
        <b/>
        <sz val="12"/>
        <rFont val="Arial"/>
        <family val="2"/>
      </rPr>
      <t xml:space="preserve">
</t>
    </r>
    <r>
      <rPr>
        <b/>
        <sz val="12"/>
        <rFont val="Arial"/>
        <family val="2"/>
        <charset val="162"/>
      </rPr>
      <t>Doğalgaz</t>
    </r>
    <r>
      <rPr>
        <sz val="12"/>
        <rFont val="Arial"/>
        <family val="2"/>
        <charset val="162"/>
      </rPr>
      <t xml:space="preserve"> Tüketimi için</t>
    </r>
  </si>
  <si>
    <t xml:space="preserve">1,023465 x 1000
8250 x 0,93 </t>
  </si>
  <si>
    <t xml:space="preserve">1,0754903 x 1000
8250 x 0,93 </t>
  </si>
  <si>
    <t xml:space="preserve">1,3784439 x 1000
8250 x 0,93 </t>
  </si>
  <si>
    <t xml:space="preserve">1,3928748 x 1000
8250 x 0,93 </t>
  </si>
  <si>
    <t xml:space="preserve">1,484978 x 1000
8250 x 0,93 </t>
  </si>
  <si>
    <t xml:space="preserve">1,418690 x 1000
8250 x 0,93 </t>
  </si>
  <si>
    <t xml:space="preserve">1,3835025 x 1000
8250 x 0,93 </t>
  </si>
  <si>
    <t xml:space="preserve">1,405572 x 1000
8250 x 0,93 </t>
  </si>
  <si>
    <t xml:space="preserve">1,448807 x 1000
8250 x 0,93 </t>
  </si>
  <si>
    <t xml:space="preserve">1,448785 x 1000
8250 x 0,93 </t>
  </si>
  <si>
    <t xml:space="preserve">1,488785 x 1000
8250 x 0,93 </t>
  </si>
  <si>
    <t xml:space="preserve">1,562851 x 1000
8250 x 0,93 </t>
  </si>
  <si>
    <t xml:space="preserve">0,979979 x 1000
8250 x 0,93 </t>
  </si>
  <si>
    <t xml:space="preserve">1,050195 x 1000
8250 x 0,93 </t>
  </si>
  <si>
    <t xml:space="preserve">1,380471 x 1000
8250 x 0,93 </t>
  </si>
  <si>
    <t xml:space="preserve">1,386020 x 1000
8250 x 0,93 </t>
  </si>
  <si>
    <t xml:space="preserve">1,409231 x 1000
8250 x 0,93 </t>
  </si>
  <si>
    <t xml:space="preserve">1,442492 x 1000
8250 x 0,93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</si>
</sst>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0.000000"/>
    <numFmt numFmtId="166" formatCode="0.0000"/>
    <numFmt numFmtId="167" formatCode="#,##0.0000"/>
    <numFmt numFmtId="168" formatCode="0.000000"/>
    <numFmt numFmtId="169" formatCode="0.0%"/>
  </numFmts>
  <fonts count="34">
    <font>
      <sz val="10"/>
      <name val="Arial"/>
      <charset val="162"/>
    </font>
    <font>
      <sz val="12"/>
      <name val="Arial"/>
      <family val="2"/>
    </font>
    <font>
      <b/>
      <sz val="16"/>
      <name val="Arial"/>
      <family val="2"/>
    </font>
    <font>
      <b/>
      <sz val="12"/>
      <name val="Arial"/>
      <family val="2"/>
    </font>
    <font>
      <sz val="11"/>
      <name val="Arial"/>
      <family val="2"/>
    </font>
    <font>
      <b/>
      <sz val="14"/>
      <name val="Arial"/>
      <family val="2"/>
    </font>
    <font>
      <sz val="13.5"/>
      <name val="Arial"/>
      <family val="2"/>
    </font>
    <font>
      <b/>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vertAlign val="superscript"/>
      <sz val="11"/>
      <name val="Arial"/>
      <family val="2"/>
      <charset val="162"/>
    </font>
    <font>
      <b/>
      <sz val="16"/>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b/>
      <sz val="18"/>
      <name val="Arial"/>
      <family val="2"/>
      <charset val="162"/>
    </font>
    <font>
      <sz val="18"/>
      <name val="Arial"/>
      <family val="2"/>
      <charset val="162"/>
    </font>
    <font>
      <sz val="16"/>
      <name val="Arial"/>
      <family val="2"/>
      <charset val="162"/>
    </font>
    <font>
      <b/>
      <sz val="20"/>
      <name val="Arial"/>
      <family val="2"/>
      <charset val="162"/>
    </font>
  </fonts>
  <fills count="33">
    <fill>
      <patternFill patternType="none"/>
    </fill>
    <fill>
      <patternFill patternType="gray125"/>
    </fill>
    <fill>
      <patternFill patternType="solid">
        <fgColor rgb="FFFFFF00"/>
        <bgColor indexed="64"/>
      </patternFill>
    </fill>
    <fill>
      <patternFill patternType="solid">
        <fgColor rgb="FFFFFF8B"/>
        <bgColor indexed="64"/>
      </patternFill>
    </fill>
    <fill>
      <patternFill patternType="solid">
        <fgColor theme="7" tint="0.59999389629810485"/>
        <bgColor indexed="64"/>
      </patternFill>
    </fill>
    <fill>
      <patternFill patternType="solid">
        <fgColor rgb="FF10E671"/>
        <bgColor indexed="64"/>
      </patternFill>
    </fill>
    <fill>
      <patternFill patternType="solid">
        <fgColor rgb="FF2FF187"/>
        <bgColor indexed="64"/>
      </patternFill>
    </fill>
    <fill>
      <patternFill patternType="solid">
        <fgColor rgb="FFBDB689"/>
        <bgColor indexed="64"/>
      </patternFill>
    </fill>
    <fill>
      <patternFill patternType="solid">
        <fgColor rgb="FFFFFF61"/>
        <bgColor indexed="64"/>
      </patternFill>
    </fill>
    <fill>
      <patternFill patternType="solid">
        <fgColor theme="8" tint="0.79998168889431442"/>
        <bgColor indexed="64"/>
      </patternFill>
    </fill>
    <fill>
      <patternFill patternType="solid">
        <fgColor rgb="FFE2FBFE"/>
        <bgColor indexed="64"/>
      </patternFill>
    </fill>
    <fill>
      <patternFill patternType="solid">
        <fgColor rgb="FFBCF6FC"/>
        <bgColor indexed="64"/>
      </patternFill>
    </fill>
    <fill>
      <patternFill patternType="solid">
        <fgColor rgb="FF92F6BF"/>
        <bgColor indexed="64"/>
      </patternFill>
    </fill>
    <fill>
      <patternFill patternType="solid">
        <fgColor rgb="FF5EF4A2"/>
        <bgColor indexed="64"/>
      </patternFill>
    </fill>
    <fill>
      <patternFill patternType="solid">
        <fgColor rgb="FFFABA86"/>
        <bgColor indexed="64"/>
      </patternFill>
    </fill>
    <fill>
      <patternFill patternType="solid">
        <fgColor theme="9" tint="0.59999389629810485"/>
        <bgColor indexed="64"/>
      </patternFill>
    </fill>
    <fill>
      <patternFill patternType="solid">
        <fgColor rgb="FFFFFFD1"/>
        <bgColor indexed="64"/>
      </patternFill>
    </fill>
    <fill>
      <patternFill patternType="solid">
        <fgColor rgb="FF91F7BF"/>
        <bgColor indexed="64"/>
      </patternFill>
    </fill>
    <fill>
      <patternFill patternType="solid">
        <fgColor rgb="FF62F4A4"/>
        <bgColor indexed="64"/>
      </patternFill>
    </fill>
    <fill>
      <patternFill patternType="solid">
        <fgColor rgb="FF21EF7E"/>
        <bgColor indexed="64"/>
      </patternFill>
    </fill>
    <fill>
      <patternFill patternType="solid">
        <fgColor rgb="FFFFFFC9"/>
        <bgColor indexed="64"/>
      </patternFill>
    </fill>
    <fill>
      <patternFill patternType="solid">
        <fgColor rgb="FFFFFFB7"/>
        <bgColor indexed="64"/>
      </patternFill>
    </fill>
    <fill>
      <patternFill patternType="solid">
        <fgColor rgb="FFFFFFA3"/>
        <bgColor indexed="64"/>
      </patternFill>
    </fill>
    <fill>
      <patternFill patternType="solid">
        <fgColor rgb="FFFFFF75"/>
        <bgColor indexed="64"/>
      </patternFill>
    </fill>
    <fill>
      <patternFill patternType="solid">
        <fgColor rgb="FFFFFF3F"/>
        <bgColor indexed="64"/>
      </patternFill>
    </fill>
    <fill>
      <patternFill patternType="solid">
        <fgColor rgb="FFFFFF2F"/>
        <bgColor indexed="64"/>
      </patternFill>
    </fill>
    <fill>
      <patternFill patternType="solid">
        <fgColor theme="8" tint="0.59999389629810485"/>
        <bgColor indexed="64"/>
      </patternFill>
    </fill>
    <fill>
      <patternFill patternType="solid">
        <fgColor rgb="FFFABD8A"/>
        <bgColor indexed="64"/>
      </patternFill>
    </fill>
    <fill>
      <patternFill patternType="solid">
        <fgColor rgb="FFCDE8EF"/>
        <bgColor indexed="64"/>
      </patternFill>
    </fill>
    <fill>
      <patternFill patternType="solid">
        <fgColor rgb="FFFFFF9F"/>
        <bgColor indexed="64"/>
      </patternFill>
    </fill>
    <fill>
      <patternFill patternType="solid">
        <fgColor rgb="FFD3CDB1"/>
        <bgColor indexed="64"/>
      </patternFill>
    </fill>
    <fill>
      <patternFill patternType="solid">
        <fgColor rgb="FFBBB287"/>
        <bgColor indexed="64"/>
      </patternFill>
    </fill>
    <fill>
      <patternFill patternType="solid">
        <fgColor rgb="FF11E973"/>
        <bgColor indexed="64"/>
      </patternFill>
    </fill>
  </fills>
  <borders count="71">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s>
  <cellStyleXfs count="1">
    <xf numFmtId="0" fontId="0" fillId="0" borderId="0"/>
  </cellStyleXfs>
  <cellXfs count="415">
    <xf numFmtId="0" fontId="0" fillId="0" borderId="0" xfId="0"/>
    <xf numFmtId="0" fontId="9" fillId="0" borderId="0" xfId="0" applyFont="1" applyFill="1" applyAlignment="1">
      <alignment vertical="center"/>
    </xf>
    <xf numFmtId="0" fontId="6" fillId="0" borderId="0" xfId="0" applyFont="1" applyFill="1"/>
    <xf numFmtId="0" fontId="7" fillId="0" borderId="0" xfId="0" applyFont="1" applyFill="1"/>
    <xf numFmtId="0" fontId="9" fillId="0" borderId="0" xfId="0" applyFont="1" applyFill="1"/>
    <xf numFmtId="165" fontId="9" fillId="0" borderId="0" xfId="0" applyNumberFormat="1" applyFont="1" applyFill="1" applyAlignment="1">
      <alignment horizontal="center"/>
    </xf>
    <xf numFmtId="0" fontId="9" fillId="0" borderId="0" xfId="0" applyFont="1" applyFill="1" applyBorder="1" applyAlignment="1">
      <alignment horizontal="left"/>
    </xf>
    <xf numFmtId="165" fontId="9" fillId="0" borderId="0" xfId="0" applyNumberFormat="1" applyFont="1" applyFill="1"/>
    <xf numFmtId="0" fontId="9" fillId="0" borderId="0" xfId="0" applyFont="1" applyFill="1" applyAlignment="1">
      <alignment horizontal="center"/>
    </xf>
    <xf numFmtId="0" fontId="3" fillId="4" borderId="1" xfId="0" applyFont="1" applyFill="1" applyBorder="1" applyAlignment="1">
      <alignment horizontal="center" vertical="center" wrapText="1"/>
    </xf>
    <xf numFmtId="0" fontId="6" fillId="4" borderId="11" xfId="0" applyFont="1" applyFill="1" applyBorder="1" applyAlignment="1">
      <alignment horizontal="center" vertical="center" wrapText="1"/>
    </xf>
    <xf numFmtId="3" fontId="18" fillId="4" borderId="4" xfId="0" applyNumberFormat="1" applyFont="1" applyFill="1" applyBorder="1" applyAlignment="1">
      <alignment vertical="center" wrapText="1"/>
    </xf>
    <xf numFmtId="9" fontId="6" fillId="4" borderId="2" xfId="0" applyNumberFormat="1" applyFont="1" applyFill="1" applyBorder="1" applyAlignment="1">
      <alignment horizontal="center" vertical="center"/>
    </xf>
    <xf numFmtId="0" fontId="4" fillId="4" borderId="3" xfId="0" applyFont="1" applyFill="1" applyBorder="1" applyAlignment="1">
      <alignment horizontal="center" vertical="center" wrapText="1"/>
    </xf>
    <xf numFmtId="0" fontId="3" fillId="5" borderId="16" xfId="0" applyFont="1" applyFill="1" applyBorder="1" applyAlignment="1">
      <alignment horizontal="center" vertical="center" wrapText="1"/>
    </xf>
    <xf numFmtId="0" fontId="6" fillId="5" borderId="17" xfId="0" applyFont="1" applyFill="1" applyBorder="1" applyAlignment="1">
      <alignment horizontal="center" vertical="center" wrapText="1"/>
    </xf>
    <xf numFmtId="3" fontId="18" fillId="5" borderId="15" xfId="0" applyNumberFormat="1" applyFont="1" applyFill="1" applyBorder="1" applyAlignment="1">
      <alignment vertical="center" wrapText="1"/>
    </xf>
    <xf numFmtId="9" fontId="6" fillId="5" borderId="18" xfId="0" applyNumberFormat="1" applyFont="1" applyFill="1" applyBorder="1" applyAlignment="1">
      <alignment horizontal="center" vertical="center"/>
    </xf>
    <xf numFmtId="0" fontId="4" fillId="5" borderId="19"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6" fillId="6" borderId="11" xfId="0" applyFont="1" applyFill="1" applyBorder="1" applyAlignment="1">
      <alignment horizontal="center" vertical="center" wrapText="1"/>
    </xf>
    <xf numFmtId="3" fontId="18" fillId="6" borderId="4" xfId="0" applyNumberFormat="1" applyFont="1" applyFill="1" applyBorder="1" applyAlignment="1">
      <alignment vertical="center" wrapText="1"/>
    </xf>
    <xf numFmtId="9" fontId="6" fillId="6" borderId="2" xfId="0" applyNumberFormat="1" applyFont="1" applyFill="1" applyBorder="1" applyAlignment="1">
      <alignment horizontal="center" vertical="center"/>
    </xf>
    <xf numFmtId="3" fontId="4" fillId="6" borderId="3" xfId="0" applyNumberFormat="1" applyFont="1" applyFill="1" applyBorder="1" applyAlignment="1">
      <alignment horizontal="center" vertical="center" wrapText="1"/>
    </xf>
    <xf numFmtId="0" fontId="17" fillId="0" borderId="28" xfId="0" applyFont="1" applyFill="1" applyBorder="1" applyAlignment="1">
      <alignment horizontal="center" vertical="center" wrapText="1"/>
    </xf>
    <xf numFmtId="168" fontId="2" fillId="4" borderId="2" xfId="0" applyNumberFormat="1" applyFont="1" applyFill="1" applyBorder="1" applyAlignment="1">
      <alignment horizontal="center" vertical="center"/>
    </xf>
    <xf numFmtId="168" fontId="2" fillId="6" borderId="2" xfId="0" applyNumberFormat="1" applyFont="1" applyFill="1" applyBorder="1" applyAlignment="1">
      <alignment horizontal="center" vertical="center"/>
    </xf>
    <xf numFmtId="168" fontId="2" fillId="5" borderId="18" xfId="0" applyNumberFormat="1" applyFont="1" applyFill="1" applyBorder="1" applyAlignment="1">
      <alignment horizontal="center" vertical="center"/>
    </xf>
    <xf numFmtId="0" fontId="21" fillId="0" borderId="20" xfId="0" applyFont="1" applyFill="1" applyBorder="1" applyAlignment="1">
      <alignment horizontal="center" vertical="center" wrapText="1"/>
    </xf>
    <xf numFmtId="3" fontId="2" fillId="4" borderId="11" xfId="0" applyNumberFormat="1" applyFont="1" applyFill="1" applyBorder="1" applyAlignment="1">
      <alignment horizontal="center" vertical="center"/>
    </xf>
    <xf numFmtId="169" fontId="7" fillId="4" borderId="12" xfId="0" applyNumberFormat="1" applyFont="1" applyFill="1" applyBorder="1" applyAlignment="1">
      <alignment horizontal="center" vertical="center"/>
    </xf>
    <xf numFmtId="0" fontId="16" fillId="4" borderId="14" xfId="0" applyFont="1" applyFill="1" applyBorder="1" applyAlignment="1">
      <alignment horizontal="center" vertical="center"/>
    </xf>
    <xf numFmtId="3" fontId="2" fillId="6" borderId="11" xfId="0" applyNumberFormat="1" applyFont="1" applyFill="1" applyBorder="1" applyAlignment="1">
      <alignment horizontal="center" vertical="center"/>
    </xf>
    <xf numFmtId="169" fontId="7" fillId="6" borderId="12" xfId="0" applyNumberFormat="1" applyFont="1" applyFill="1" applyBorder="1" applyAlignment="1">
      <alignment horizontal="center" vertical="center"/>
    </xf>
    <xf numFmtId="0" fontId="16" fillId="6" borderId="14" xfId="0" applyFont="1" applyFill="1" applyBorder="1" applyAlignment="1">
      <alignment horizontal="center" vertical="center"/>
    </xf>
    <xf numFmtId="3" fontId="2" fillId="5" borderId="17" xfId="0" applyNumberFormat="1" applyFont="1" applyFill="1" applyBorder="1" applyAlignment="1">
      <alignment horizontal="center" vertical="center"/>
    </xf>
    <xf numFmtId="169" fontId="7" fillId="5" borderId="20" xfId="0" applyNumberFormat="1" applyFont="1" applyFill="1" applyBorder="1" applyAlignment="1">
      <alignment horizontal="center" vertical="center"/>
    </xf>
    <xf numFmtId="0" fontId="16" fillId="5" borderId="28" xfId="0" applyFont="1" applyFill="1" applyBorder="1" applyAlignment="1">
      <alignment horizontal="center" vertical="center"/>
    </xf>
    <xf numFmtId="167" fontId="4" fillId="4" borderId="4" xfId="0" applyNumberFormat="1" applyFont="1" applyFill="1" applyBorder="1" applyAlignment="1">
      <alignment vertical="center" wrapText="1"/>
    </xf>
    <xf numFmtId="167" fontId="4" fillId="6" borderId="4" xfId="0" applyNumberFormat="1" applyFont="1" applyFill="1" applyBorder="1" applyAlignment="1">
      <alignment vertical="center" wrapText="1"/>
    </xf>
    <xf numFmtId="167" fontId="4" fillId="5" borderId="15" xfId="0" applyNumberFormat="1" applyFont="1" applyFill="1" applyBorder="1" applyAlignment="1">
      <alignment vertical="center" wrapText="1"/>
    </xf>
    <xf numFmtId="0" fontId="3" fillId="7" borderId="1" xfId="0" applyFont="1" applyFill="1" applyBorder="1" applyAlignment="1">
      <alignment horizontal="center" vertical="center" wrapText="1"/>
    </xf>
    <xf numFmtId="0" fontId="6" fillId="7" borderId="11" xfId="0" applyFont="1" applyFill="1" applyBorder="1" applyAlignment="1">
      <alignment horizontal="center" vertical="center" wrapText="1"/>
    </xf>
    <xf numFmtId="3" fontId="18" fillId="7" borderId="4" xfId="0" applyNumberFormat="1" applyFont="1" applyFill="1" applyBorder="1" applyAlignment="1">
      <alignment vertical="center" wrapText="1"/>
    </xf>
    <xf numFmtId="9" fontId="6" fillId="7" borderId="2" xfId="0" applyNumberFormat="1" applyFont="1" applyFill="1" applyBorder="1" applyAlignment="1">
      <alignment horizontal="center" vertical="center"/>
    </xf>
    <xf numFmtId="0" fontId="4" fillId="7" borderId="3" xfId="0" applyFont="1" applyFill="1" applyBorder="1" applyAlignment="1">
      <alignment horizontal="center" vertical="center" wrapText="1"/>
    </xf>
    <xf numFmtId="168" fontId="2" fillId="7" borderId="2" xfId="0" applyNumberFormat="1" applyFont="1" applyFill="1" applyBorder="1" applyAlignment="1">
      <alignment horizontal="center" vertical="center"/>
    </xf>
    <xf numFmtId="3" fontId="2" fillId="7" borderId="11" xfId="0" applyNumberFormat="1" applyFont="1" applyFill="1" applyBorder="1" applyAlignment="1">
      <alignment horizontal="center" vertical="center"/>
    </xf>
    <xf numFmtId="167" fontId="4" fillId="7" borderId="4" xfId="0" applyNumberFormat="1" applyFont="1" applyFill="1" applyBorder="1" applyAlignment="1">
      <alignment vertical="center" wrapText="1"/>
    </xf>
    <xf numFmtId="0" fontId="16" fillId="7" borderId="14" xfId="0" applyFont="1" applyFill="1" applyBorder="1" applyAlignment="1">
      <alignment horizontal="center" vertical="center"/>
    </xf>
    <xf numFmtId="0" fontId="7" fillId="8" borderId="14" xfId="0" applyFont="1" applyFill="1" applyBorder="1" applyAlignment="1">
      <alignment horizontal="center" vertical="center"/>
    </xf>
    <xf numFmtId="0" fontId="3" fillId="8" borderId="1" xfId="0" applyFont="1" applyFill="1" applyBorder="1" applyAlignment="1">
      <alignment horizontal="center" vertical="center" wrapText="1"/>
    </xf>
    <xf numFmtId="0" fontId="6" fillId="8" borderId="11" xfId="0" applyFont="1" applyFill="1" applyBorder="1" applyAlignment="1">
      <alignment horizontal="center" vertical="center" wrapText="1"/>
    </xf>
    <xf numFmtId="3" fontId="18" fillId="8" borderId="4" xfId="0" applyNumberFormat="1" applyFont="1" applyFill="1" applyBorder="1" applyAlignment="1">
      <alignment vertical="center" wrapText="1"/>
    </xf>
    <xf numFmtId="9" fontId="6" fillId="8" borderId="2" xfId="0" applyNumberFormat="1" applyFont="1" applyFill="1" applyBorder="1" applyAlignment="1">
      <alignment horizontal="center" vertical="center"/>
    </xf>
    <xf numFmtId="0" fontId="4" fillId="8" borderId="3" xfId="0" applyFont="1" applyFill="1" applyBorder="1" applyAlignment="1">
      <alignment horizontal="center" vertical="center" wrapText="1"/>
    </xf>
    <xf numFmtId="168" fontId="2" fillId="8" borderId="2" xfId="0" applyNumberFormat="1" applyFont="1" applyFill="1" applyBorder="1" applyAlignment="1">
      <alignment horizontal="center" vertical="center"/>
    </xf>
    <xf numFmtId="3" fontId="2" fillId="8" borderId="11" xfId="0" applyNumberFormat="1" applyFont="1" applyFill="1" applyBorder="1" applyAlignment="1">
      <alignment horizontal="center" vertical="center"/>
    </xf>
    <xf numFmtId="167" fontId="4" fillId="8" borderId="4" xfId="0" applyNumberFormat="1" applyFont="1" applyFill="1" applyBorder="1" applyAlignment="1">
      <alignment vertical="center" wrapText="1"/>
    </xf>
    <xf numFmtId="169" fontId="7" fillId="8" borderId="12" xfId="0" applyNumberFormat="1" applyFont="1" applyFill="1" applyBorder="1" applyAlignment="1">
      <alignment horizontal="center" vertical="center"/>
    </xf>
    <xf numFmtId="0" fontId="16" fillId="8" borderId="14" xfId="0" applyFont="1" applyFill="1" applyBorder="1" applyAlignment="1">
      <alignment horizontal="center" vertical="center"/>
    </xf>
    <xf numFmtId="0" fontId="7" fillId="9" borderId="14" xfId="0" applyFont="1" applyFill="1" applyBorder="1" applyAlignment="1">
      <alignment horizontal="center" vertical="center"/>
    </xf>
    <xf numFmtId="0" fontId="3" fillId="9" borderId="1" xfId="0" applyFont="1" applyFill="1" applyBorder="1" applyAlignment="1">
      <alignment horizontal="center" vertical="center" wrapText="1"/>
    </xf>
    <xf numFmtId="0" fontId="6" fillId="9" borderId="11" xfId="0" applyFont="1" applyFill="1" applyBorder="1" applyAlignment="1">
      <alignment horizontal="center" vertical="center" wrapText="1"/>
    </xf>
    <xf numFmtId="3" fontId="18" fillId="9" borderId="4" xfId="0" applyNumberFormat="1" applyFont="1" applyFill="1" applyBorder="1" applyAlignment="1">
      <alignment vertical="center" wrapText="1"/>
    </xf>
    <xf numFmtId="9" fontId="6" fillId="9" borderId="2" xfId="0" applyNumberFormat="1" applyFont="1" applyFill="1" applyBorder="1" applyAlignment="1">
      <alignment horizontal="center" vertical="center"/>
    </xf>
    <xf numFmtId="0" fontId="4" fillId="9" borderId="3" xfId="0" applyFont="1" applyFill="1" applyBorder="1" applyAlignment="1">
      <alignment horizontal="center" vertical="center" wrapText="1"/>
    </xf>
    <xf numFmtId="168" fontId="2" fillId="9" borderId="2" xfId="0" applyNumberFormat="1" applyFont="1" applyFill="1" applyBorder="1" applyAlignment="1">
      <alignment horizontal="center" vertical="center"/>
    </xf>
    <xf numFmtId="3" fontId="2" fillId="9" borderId="11" xfId="0" applyNumberFormat="1" applyFont="1" applyFill="1" applyBorder="1" applyAlignment="1">
      <alignment horizontal="center" vertical="center"/>
    </xf>
    <xf numFmtId="167" fontId="4" fillId="9" borderId="4" xfId="0" applyNumberFormat="1" applyFont="1" applyFill="1" applyBorder="1" applyAlignment="1">
      <alignment vertical="center" wrapText="1"/>
    </xf>
    <xf numFmtId="169" fontId="7" fillId="9" borderId="12" xfId="0" applyNumberFormat="1" applyFont="1" applyFill="1" applyBorder="1" applyAlignment="1">
      <alignment horizontal="center" vertical="center"/>
    </xf>
    <xf numFmtId="0" fontId="16" fillId="9" borderId="14" xfId="0" applyFont="1" applyFill="1" applyBorder="1" applyAlignment="1">
      <alignment horizontal="center" vertical="center"/>
    </xf>
    <xf numFmtId="0" fontId="7" fillId="3" borderId="27" xfId="0" applyFont="1" applyFill="1" applyBorder="1" applyAlignment="1">
      <alignment horizontal="center" vertical="center"/>
    </xf>
    <xf numFmtId="0" fontId="15" fillId="3" borderId="1" xfId="0" applyFont="1" applyFill="1" applyBorder="1" applyAlignment="1">
      <alignment horizontal="center" vertical="center" wrapText="1"/>
    </xf>
    <xf numFmtId="0" fontId="6" fillId="3" borderId="11" xfId="0" applyFont="1" applyFill="1" applyBorder="1" applyAlignment="1">
      <alignment horizontal="center" vertical="center" wrapText="1"/>
    </xf>
    <xf numFmtId="3" fontId="18" fillId="3" borderId="4" xfId="0" applyNumberFormat="1" applyFont="1" applyFill="1" applyBorder="1" applyAlignment="1">
      <alignment vertical="center" wrapText="1"/>
    </xf>
    <xf numFmtId="9" fontId="6" fillId="3" borderId="2" xfId="0" applyNumberFormat="1" applyFont="1" applyFill="1" applyBorder="1" applyAlignment="1">
      <alignment horizontal="center" vertical="center"/>
    </xf>
    <xf numFmtId="0" fontId="4" fillId="3" borderId="3" xfId="0" applyFont="1" applyFill="1" applyBorder="1" applyAlignment="1">
      <alignment horizontal="center" vertical="center" wrapText="1"/>
    </xf>
    <xf numFmtId="168" fontId="2" fillId="3" borderId="2" xfId="0" applyNumberFormat="1" applyFont="1" applyFill="1" applyBorder="1" applyAlignment="1">
      <alignment horizontal="center" vertical="center"/>
    </xf>
    <xf numFmtId="3" fontId="2" fillId="3" borderId="11" xfId="0" applyNumberFormat="1" applyFont="1" applyFill="1" applyBorder="1" applyAlignment="1">
      <alignment horizontal="center" vertical="center"/>
    </xf>
    <xf numFmtId="167" fontId="4" fillId="3" borderId="4" xfId="0" applyNumberFormat="1" applyFont="1" applyFill="1" applyBorder="1" applyAlignment="1">
      <alignment vertical="center" wrapText="1"/>
    </xf>
    <xf numFmtId="169" fontId="7" fillId="3" borderId="12" xfId="0" applyNumberFormat="1" applyFont="1" applyFill="1" applyBorder="1" applyAlignment="1">
      <alignment horizontal="center" vertical="center"/>
    </xf>
    <xf numFmtId="0" fontId="16" fillId="3" borderId="14" xfId="0" applyFont="1" applyFill="1" applyBorder="1" applyAlignment="1">
      <alignment horizontal="center" vertical="center"/>
    </xf>
    <xf numFmtId="0" fontId="7" fillId="3" borderId="14" xfId="0" applyFont="1" applyFill="1" applyBorder="1" applyAlignment="1">
      <alignment horizontal="center" vertical="center"/>
    </xf>
    <xf numFmtId="0" fontId="3" fillId="3" borderId="1" xfId="0" applyFont="1" applyFill="1" applyBorder="1" applyAlignment="1">
      <alignment horizontal="center" vertical="center" wrapText="1"/>
    </xf>
    <xf numFmtId="164" fontId="4" fillId="3" borderId="3" xfId="0" applyNumberFormat="1" applyFont="1" applyFill="1" applyBorder="1" applyAlignment="1">
      <alignment horizontal="center" vertical="center" wrapText="1"/>
    </xf>
    <xf numFmtId="0" fontId="3"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3" fontId="18" fillId="3" borderId="10" xfId="0" applyNumberFormat="1" applyFont="1" applyFill="1" applyBorder="1" applyAlignment="1">
      <alignment vertical="center" wrapText="1"/>
    </xf>
    <xf numFmtId="9" fontId="6" fillId="3" borderId="7" xfId="0" applyNumberFormat="1" applyFont="1" applyFill="1" applyBorder="1" applyAlignment="1">
      <alignment horizontal="center" vertical="center"/>
    </xf>
    <xf numFmtId="0" fontId="4" fillId="3" borderId="8" xfId="0" applyFont="1" applyFill="1" applyBorder="1" applyAlignment="1">
      <alignment horizontal="center" vertical="center" wrapText="1"/>
    </xf>
    <xf numFmtId="168" fontId="2" fillId="3" borderId="7" xfId="0" applyNumberFormat="1" applyFont="1" applyFill="1" applyBorder="1" applyAlignment="1">
      <alignment horizontal="center" vertical="center"/>
    </xf>
    <xf numFmtId="167" fontId="4" fillId="3" borderId="10" xfId="0" applyNumberFormat="1" applyFont="1" applyFill="1" applyBorder="1" applyAlignment="1">
      <alignment vertical="center" wrapText="1"/>
    </xf>
    <xf numFmtId="169" fontId="7" fillId="3" borderId="13" xfId="0" applyNumberFormat="1" applyFont="1" applyFill="1" applyBorder="1" applyAlignment="1">
      <alignment horizontal="center" vertical="center"/>
    </xf>
    <xf numFmtId="0" fontId="16" fillId="3" borderId="27" xfId="0" applyFont="1" applyFill="1" applyBorder="1" applyAlignment="1">
      <alignment horizontal="center" vertical="center"/>
    </xf>
    <xf numFmtId="0" fontId="3" fillId="13" borderId="1" xfId="0" applyFont="1" applyFill="1" applyBorder="1" applyAlignment="1">
      <alignment horizontal="center" vertical="center" wrapText="1"/>
    </xf>
    <xf numFmtId="0" fontId="6" fillId="13" borderId="11" xfId="0" applyFont="1" applyFill="1" applyBorder="1" applyAlignment="1">
      <alignment horizontal="center" vertical="center" wrapText="1"/>
    </xf>
    <xf numFmtId="3" fontId="18" fillId="13" borderId="4" xfId="0" applyNumberFormat="1" applyFont="1" applyFill="1" applyBorder="1" applyAlignment="1">
      <alignment vertical="center" wrapText="1"/>
    </xf>
    <xf numFmtId="9" fontId="6" fillId="13" borderId="2" xfId="0" applyNumberFormat="1" applyFont="1" applyFill="1" applyBorder="1" applyAlignment="1">
      <alignment horizontal="center" vertical="center"/>
    </xf>
    <xf numFmtId="3" fontId="4" fillId="13" borderId="3" xfId="0" applyNumberFormat="1" applyFont="1" applyFill="1" applyBorder="1" applyAlignment="1">
      <alignment horizontal="center" vertical="center" wrapText="1"/>
    </xf>
    <xf numFmtId="168" fontId="2" fillId="13" borderId="2" xfId="0" applyNumberFormat="1" applyFont="1" applyFill="1" applyBorder="1" applyAlignment="1">
      <alignment horizontal="center" vertical="center"/>
    </xf>
    <xf numFmtId="3" fontId="2" fillId="13" borderId="11" xfId="0" applyNumberFormat="1" applyFont="1" applyFill="1" applyBorder="1" applyAlignment="1">
      <alignment horizontal="center" vertical="center"/>
    </xf>
    <xf numFmtId="167" fontId="4" fillId="13" borderId="4" xfId="0" applyNumberFormat="1" applyFont="1" applyFill="1" applyBorder="1" applyAlignment="1">
      <alignment vertical="center" wrapText="1"/>
    </xf>
    <xf numFmtId="169" fontId="7" fillId="13" borderId="12" xfId="0" applyNumberFormat="1" applyFont="1" applyFill="1" applyBorder="1" applyAlignment="1">
      <alignment horizontal="center" vertical="center"/>
    </xf>
    <xf numFmtId="0" fontId="16" fillId="13" borderId="14" xfId="0" applyFont="1" applyFill="1" applyBorder="1" applyAlignment="1">
      <alignment horizontal="center" vertical="center"/>
    </xf>
    <xf numFmtId="0" fontId="13" fillId="9" borderId="14"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3" borderId="27" xfId="0" applyFont="1" applyFill="1" applyBorder="1" applyAlignment="1">
      <alignment horizontal="center" vertical="center" wrapText="1"/>
    </xf>
    <xf numFmtId="0" fontId="1" fillId="8" borderId="14" xfId="0" applyFont="1" applyFill="1" applyBorder="1" applyAlignment="1">
      <alignment horizontal="center" vertical="center" wrapText="1"/>
    </xf>
    <xf numFmtId="0" fontId="1" fillId="7" borderId="14" xfId="0" applyFont="1" applyFill="1" applyBorder="1" applyAlignment="1">
      <alignment horizontal="center" vertical="center" wrapText="1"/>
    </xf>
    <xf numFmtId="0" fontId="1" fillId="4" borderId="14" xfId="0" applyFont="1" applyFill="1" applyBorder="1" applyAlignment="1">
      <alignment horizontal="center" vertical="center" wrapText="1"/>
    </xf>
    <xf numFmtId="0" fontId="1" fillId="13" borderId="14" xfId="0" applyFont="1" applyFill="1" applyBorder="1" applyAlignment="1">
      <alignment horizontal="center" vertical="center" wrapText="1"/>
    </xf>
    <xf numFmtId="0" fontId="1" fillId="6" borderId="14" xfId="0" applyFont="1" applyFill="1" applyBorder="1" applyAlignment="1">
      <alignment horizontal="center" vertical="center" wrapText="1"/>
    </xf>
    <xf numFmtId="0" fontId="1" fillId="5" borderId="28" xfId="0" applyFont="1" applyFill="1" applyBorder="1" applyAlignment="1">
      <alignment horizontal="center" vertical="center" wrapText="1"/>
    </xf>
    <xf numFmtId="0" fontId="7" fillId="16" borderId="14" xfId="0" applyFont="1" applyFill="1" applyBorder="1" applyAlignment="1">
      <alignment horizontal="center" vertical="center"/>
    </xf>
    <xf numFmtId="0" fontId="3" fillId="16" borderId="5" xfId="0" applyFont="1" applyFill="1" applyBorder="1" applyAlignment="1">
      <alignment horizontal="center" vertical="center" wrapText="1"/>
    </xf>
    <xf numFmtId="0" fontId="1" fillId="16" borderId="14" xfId="0" applyFont="1" applyFill="1" applyBorder="1" applyAlignment="1">
      <alignment horizontal="center" vertical="center" wrapText="1"/>
    </xf>
    <xf numFmtId="0" fontId="6" fillId="16" borderId="11" xfId="0" applyFont="1" applyFill="1" applyBorder="1" applyAlignment="1">
      <alignment horizontal="center" vertical="center" wrapText="1"/>
    </xf>
    <xf numFmtId="3" fontId="18" fillId="16" borderId="4" xfId="0" applyNumberFormat="1" applyFont="1" applyFill="1" applyBorder="1" applyAlignment="1">
      <alignment vertical="center" wrapText="1"/>
    </xf>
    <xf numFmtId="9" fontId="6" fillId="16" borderId="2" xfId="0" applyNumberFormat="1" applyFont="1" applyFill="1" applyBorder="1" applyAlignment="1">
      <alignment horizontal="center" vertical="center"/>
    </xf>
    <xf numFmtId="164" fontId="4" fillId="16" borderId="3" xfId="0" applyNumberFormat="1" applyFont="1" applyFill="1" applyBorder="1" applyAlignment="1">
      <alignment horizontal="center" vertical="center" wrapText="1"/>
    </xf>
    <xf numFmtId="168" fontId="2" fillId="16" borderId="2" xfId="0" applyNumberFormat="1" applyFont="1" applyFill="1" applyBorder="1" applyAlignment="1">
      <alignment horizontal="center" vertical="center"/>
    </xf>
    <xf numFmtId="3" fontId="2" fillId="16" borderId="11" xfId="0" applyNumberFormat="1" applyFont="1" applyFill="1" applyBorder="1" applyAlignment="1">
      <alignment horizontal="center" vertical="center"/>
    </xf>
    <xf numFmtId="167" fontId="4" fillId="16" borderId="68" xfId="0" applyNumberFormat="1" applyFont="1" applyFill="1" applyBorder="1" applyAlignment="1">
      <alignment vertical="center" wrapText="1"/>
    </xf>
    <xf numFmtId="169" fontId="7" fillId="16" borderId="12" xfId="0" applyNumberFormat="1" applyFont="1" applyFill="1" applyBorder="1" applyAlignment="1">
      <alignment horizontal="center" vertical="center"/>
    </xf>
    <xf numFmtId="0" fontId="16" fillId="16" borderId="14" xfId="0" applyFont="1" applyFill="1" applyBorder="1" applyAlignment="1">
      <alignment horizontal="center" vertical="center"/>
    </xf>
    <xf numFmtId="0" fontId="15" fillId="16" borderId="1" xfId="0" applyFont="1" applyFill="1" applyBorder="1" applyAlignment="1">
      <alignment horizontal="center" vertical="center" wrapText="1"/>
    </xf>
    <xf numFmtId="0" fontId="4" fillId="16" borderId="3" xfId="0" applyFont="1" applyFill="1" applyBorder="1" applyAlignment="1">
      <alignment horizontal="center" vertical="center" wrapText="1"/>
    </xf>
    <xf numFmtId="167" fontId="4" fillId="16" borderId="4" xfId="0" applyNumberFormat="1" applyFont="1" applyFill="1" applyBorder="1" applyAlignment="1">
      <alignment vertical="center" wrapText="1"/>
    </xf>
    <xf numFmtId="0" fontId="7" fillId="20" borderId="27" xfId="0" applyFont="1" applyFill="1" applyBorder="1" applyAlignment="1">
      <alignment horizontal="center" vertical="center"/>
    </xf>
    <xf numFmtId="0" fontId="18" fillId="20" borderId="1" xfId="0" applyFont="1" applyFill="1" applyBorder="1" applyAlignment="1">
      <alignment horizontal="center" vertical="center" wrapText="1"/>
    </xf>
    <xf numFmtId="0" fontId="1" fillId="20" borderId="14" xfId="0" applyFont="1" applyFill="1" applyBorder="1" applyAlignment="1">
      <alignment horizontal="center" vertical="center" wrapText="1"/>
    </xf>
    <xf numFmtId="0" fontId="6" fillId="20" borderId="11" xfId="0" applyFont="1" applyFill="1" applyBorder="1" applyAlignment="1">
      <alignment horizontal="center" vertical="center" wrapText="1"/>
    </xf>
    <xf numFmtId="3" fontId="18" fillId="20" borderId="4" xfId="0" applyNumberFormat="1" applyFont="1" applyFill="1" applyBorder="1" applyAlignment="1">
      <alignment vertical="center" wrapText="1"/>
    </xf>
    <xf numFmtId="9" fontId="6" fillId="20" borderId="2" xfId="0" applyNumberFormat="1" applyFont="1" applyFill="1" applyBorder="1" applyAlignment="1">
      <alignment horizontal="center" vertical="center"/>
    </xf>
    <xf numFmtId="0" fontId="4" fillId="20" borderId="3" xfId="0" applyFont="1" applyFill="1" applyBorder="1" applyAlignment="1">
      <alignment horizontal="center" vertical="center" wrapText="1"/>
    </xf>
    <xf numFmtId="168" fontId="2" fillId="20" borderId="2" xfId="0" applyNumberFormat="1" applyFont="1" applyFill="1" applyBorder="1" applyAlignment="1">
      <alignment horizontal="center" vertical="center"/>
    </xf>
    <xf numFmtId="3" fontId="2" fillId="20" borderId="11" xfId="0" applyNumberFormat="1" applyFont="1" applyFill="1" applyBorder="1" applyAlignment="1">
      <alignment horizontal="center" vertical="center"/>
    </xf>
    <xf numFmtId="167" fontId="4" fillId="20" borderId="4" xfId="0" applyNumberFormat="1" applyFont="1" applyFill="1" applyBorder="1" applyAlignment="1">
      <alignment vertical="center" wrapText="1"/>
    </xf>
    <xf numFmtId="169" fontId="7" fillId="20" borderId="12" xfId="0" applyNumberFormat="1" applyFont="1" applyFill="1" applyBorder="1" applyAlignment="1">
      <alignment horizontal="center" vertical="center"/>
    </xf>
    <xf numFmtId="0" fontId="16" fillId="20" borderId="14" xfId="0" applyFont="1" applyFill="1" applyBorder="1" applyAlignment="1">
      <alignment horizontal="center" vertical="center"/>
    </xf>
    <xf numFmtId="0" fontId="15" fillId="20" borderId="1" xfId="0" applyFont="1" applyFill="1" applyBorder="1" applyAlignment="1">
      <alignment horizontal="center" vertical="center" wrapText="1"/>
    </xf>
    <xf numFmtId="0" fontId="7" fillId="20" borderId="14" xfId="0" applyFont="1" applyFill="1" applyBorder="1" applyAlignment="1">
      <alignment horizontal="center" vertical="center"/>
    </xf>
    <xf numFmtId="0" fontId="7" fillId="21" borderId="14" xfId="0" applyFont="1" applyFill="1" applyBorder="1" applyAlignment="1">
      <alignment horizontal="center" vertical="center"/>
    </xf>
    <xf numFmtId="0" fontId="15" fillId="21" borderId="1" xfId="0" applyFont="1" applyFill="1" applyBorder="1" applyAlignment="1">
      <alignment horizontal="center" vertical="center" wrapText="1"/>
    </xf>
    <xf numFmtId="0" fontId="1" fillId="21" borderId="14" xfId="0" applyFont="1" applyFill="1" applyBorder="1" applyAlignment="1">
      <alignment horizontal="center" vertical="center" wrapText="1"/>
    </xf>
    <xf numFmtId="0" fontId="6" fillId="21" borderId="11" xfId="0" applyFont="1" applyFill="1" applyBorder="1" applyAlignment="1">
      <alignment horizontal="center" vertical="center" wrapText="1"/>
    </xf>
    <xf numFmtId="3" fontId="18" fillId="21" borderId="4" xfId="0" applyNumberFormat="1" applyFont="1" applyFill="1" applyBorder="1" applyAlignment="1">
      <alignment vertical="center" wrapText="1"/>
    </xf>
    <xf numFmtId="9" fontId="6" fillId="21" borderId="2" xfId="0" applyNumberFormat="1" applyFont="1" applyFill="1" applyBorder="1" applyAlignment="1">
      <alignment horizontal="center" vertical="center"/>
    </xf>
    <xf numFmtId="0" fontId="4" fillId="21" borderId="3" xfId="0" applyFont="1" applyFill="1" applyBorder="1" applyAlignment="1">
      <alignment horizontal="center" vertical="center" wrapText="1"/>
    </xf>
    <xf numFmtId="168" fontId="2" fillId="21" borderId="2" xfId="0" applyNumberFormat="1" applyFont="1" applyFill="1" applyBorder="1" applyAlignment="1">
      <alignment horizontal="center" vertical="center"/>
    </xf>
    <xf numFmtId="3" fontId="2" fillId="21" borderId="11" xfId="0" applyNumberFormat="1" applyFont="1" applyFill="1" applyBorder="1" applyAlignment="1">
      <alignment horizontal="center" vertical="center"/>
    </xf>
    <xf numFmtId="167" fontId="4" fillId="21" borderId="4" xfId="0" applyNumberFormat="1" applyFont="1" applyFill="1" applyBorder="1" applyAlignment="1">
      <alignment vertical="center" wrapText="1"/>
    </xf>
    <xf numFmtId="169" fontId="7" fillId="21" borderId="12" xfId="0" applyNumberFormat="1" applyFont="1" applyFill="1" applyBorder="1" applyAlignment="1">
      <alignment horizontal="center" vertical="center"/>
    </xf>
    <xf numFmtId="0" fontId="16" fillId="21" borderId="14" xfId="0" applyFont="1" applyFill="1" applyBorder="1" applyAlignment="1">
      <alignment horizontal="center" vertical="center"/>
    </xf>
    <xf numFmtId="0" fontId="7" fillId="22" borderId="14" xfId="0" applyFont="1" applyFill="1" applyBorder="1" applyAlignment="1">
      <alignment horizontal="center" vertical="center"/>
    </xf>
    <xf numFmtId="0" fontId="15" fillId="22" borderId="1" xfId="0" applyFont="1" applyFill="1" applyBorder="1" applyAlignment="1">
      <alignment horizontal="center" vertical="center" wrapText="1"/>
    </xf>
    <xf numFmtId="0" fontId="1" fillId="22" borderId="14" xfId="0" applyFont="1" applyFill="1" applyBorder="1" applyAlignment="1">
      <alignment horizontal="center" vertical="center" wrapText="1"/>
    </xf>
    <xf numFmtId="0" fontId="6" fillId="22" borderId="11" xfId="0" applyFont="1" applyFill="1" applyBorder="1" applyAlignment="1">
      <alignment horizontal="center" vertical="center" wrapText="1"/>
    </xf>
    <xf numFmtId="3" fontId="18" fillId="22" borderId="4" xfId="0" applyNumberFormat="1" applyFont="1" applyFill="1" applyBorder="1" applyAlignment="1">
      <alignment vertical="center" wrapText="1"/>
    </xf>
    <xf numFmtId="9" fontId="6" fillId="22" borderId="2" xfId="0" applyNumberFormat="1" applyFont="1" applyFill="1" applyBorder="1" applyAlignment="1">
      <alignment horizontal="center" vertical="center"/>
    </xf>
    <xf numFmtId="0" fontId="4" fillId="22" borderId="3" xfId="0" applyFont="1" applyFill="1" applyBorder="1" applyAlignment="1">
      <alignment horizontal="center" vertical="center" wrapText="1"/>
    </xf>
    <xf numFmtId="168" fontId="2" fillId="22" borderId="2" xfId="0" applyNumberFormat="1" applyFont="1" applyFill="1" applyBorder="1" applyAlignment="1">
      <alignment horizontal="center" vertical="center"/>
    </xf>
    <xf numFmtId="3" fontId="2" fillId="22" borderId="11" xfId="0" applyNumberFormat="1" applyFont="1" applyFill="1" applyBorder="1" applyAlignment="1">
      <alignment horizontal="center" vertical="center"/>
    </xf>
    <xf numFmtId="167" fontId="4" fillId="22" borderId="4" xfId="0" applyNumberFormat="1" applyFont="1" applyFill="1" applyBorder="1" applyAlignment="1">
      <alignment vertical="center" wrapText="1"/>
    </xf>
    <xf numFmtId="169" fontId="7" fillId="22" borderId="12" xfId="0" applyNumberFormat="1" applyFont="1" applyFill="1" applyBorder="1" applyAlignment="1">
      <alignment horizontal="center" vertical="center"/>
    </xf>
    <xf numFmtId="0" fontId="16" fillId="22" borderId="14" xfId="0" applyFont="1" applyFill="1" applyBorder="1" applyAlignment="1">
      <alignment horizontal="center" vertical="center"/>
    </xf>
    <xf numFmtId="0" fontId="7" fillId="23" borderId="14" xfId="0" applyFont="1" applyFill="1" applyBorder="1" applyAlignment="1">
      <alignment horizontal="center" vertical="center"/>
    </xf>
    <xf numFmtId="0" fontId="15" fillId="23" borderId="1" xfId="0" applyFont="1" applyFill="1" applyBorder="1" applyAlignment="1">
      <alignment horizontal="center" vertical="center" wrapText="1"/>
    </xf>
    <xf numFmtId="0" fontId="1" fillId="23" borderId="14" xfId="0" applyFont="1" applyFill="1" applyBorder="1" applyAlignment="1">
      <alignment horizontal="center" vertical="center" wrapText="1"/>
    </xf>
    <xf numFmtId="0" fontId="6" fillId="23" borderId="11" xfId="0" applyFont="1" applyFill="1" applyBorder="1" applyAlignment="1">
      <alignment horizontal="center" vertical="center" wrapText="1"/>
    </xf>
    <xf numFmtId="3" fontId="18" fillId="23" borderId="4" xfId="0" applyNumberFormat="1" applyFont="1" applyFill="1" applyBorder="1" applyAlignment="1">
      <alignment vertical="center" wrapText="1"/>
    </xf>
    <xf numFmtId="9" fontId="6" fillId="23" borderId="2" xfId="0" applyNumberFormat="1" applyFont="1" applyFill="1" applyBorder="1" applyAlignment="1">
      <alignment horizontal="center" vertical="center"/>
    </xf>
    <xf numFmtId="0" fontId="4" fillId="23" borderId="3" xfId="0" applyFont="1" applyFill="1" applyBorder="1" applyAlignment="1">
      <alignment horizontal="center" vertical="center" wrapText="1"/>
    </xf>
    <xf numFmtId="168" fontId="2" fillId="23" borderId="2" xfId="0" applyNumberFormat="1" applyFont="1" applyFill="1" applyBorder="1" applyAlignment="1">
      <alignment horizontal="center" vertical="center"/>
    </xf>
    <xf numFmtId="3" fontId="2" fillId="23" borderId="11" xfId="0" applyNumberFormat="1" applyFont="1" applyFill="1" applyBorder="1" applyAlignment="1">
      <alignment horizontal="center" vertical="center"/>
    </xf>
    <xf numFmtId="167" fontId="4" fillId="23" borderId="4" xfId="0" applyNumberFormat="1" applyFont="1" applyFill="1" applyBorder="1" applyAlignment="1">
      <alignment vertical="center" wrapText="1"/>
    </xf>
    <xf numFmtId="169" fontId="7" fillId="23" borderId="12" xfId="0" applyNumberFormat="1" applyFont="1" applyFill="1" applyBorder="1" applyAlignment="1">
      <alignment horizontal="center" vertical="center"/>
    </xf>
    <xf numFmtId="0" fontId="16" fillId="23" borderId="14" xfId="0" applyFont="1" applyFill="1" applyBorder="1" applyAlignment="1">
      <alignment horizontal="center" vertical="center"/>
    </xf>
    <xf numFmtId="0" fontId="7" fillId="23" borderId="27" xfId="0" applyFont="1" applyFill="1" applyBorder="1" applyAlignment="1">
      <alignment horizontal="center" vertical="center"/>
    </xf>
    <xf numFmtId="0" fontId="3" fillId="23" borderId="5" xfId="0" applyFont="1" applyFill="1" applyBorder="1" applyAlignment="1">
      <alignment horizontal="center" vertical="center" wrapText="1"/>
    </xf>
    <xf numFmtId="0" fontId="18" fillId="23" borderId="1" xfId="0" applyFont="1" applyFill="1" applyBorder="1" applyAlignment="1">
      <alignment horizontal="center" vertical="center" wrapText="1"/>
    </xf>
    <xf numFmtId="0" fontId="7" fillId="8" borderId="27" xfId="0" applyFont="1" applyFill="1" applyBorder="1" applyAlignment="1">
      <alignment horizontal="center" vertical="center"/>
    </xf>
    <xf numFmtId="0" fontId="15" fillId="8" borderId="1" xfId="0" applyFont="1" applyFill="1" applyBorder="1" applyAlignment="1">
      <alignment horizontal="center" vertical="center" wrapText="1"/>
    </xf>
    <xf numFmtId="0" fontId="18" fillId="8" borderId="1" xfId="0" applyFont="1" applyFill="1" applyBorder="1" applyAlignment="1">
      <alignment horizontal="center" vertical="center" wrapText="1"/>
    </xf>
    <xf numFmtId="0" fontId="7" fillId="24" borderId="27" xfId="0" applyFont="1" applyFill="1" applyBorder="1" applyAlignment="1">
      <alignment horizontal="center" vertical="center"/>
    </xf>
    <xf numFmtId="0" fontId="15" fillId="24" borderId="1" xfId="0" applyFont="1" applyFill="1" applyBorder="1" applyAlignment="1">
      <alignment horizontal="center" vertical="center" wrapText="1"/>
    </xf>
    <xf numFmtId="0" fontId="1" fillId="24" borderId="14" xfId="0" applyFont="1" applyFill="1" applyBorder="1" applyAlignment="1">
      <alignment horizontal="center" vertical="center" wrapText="1"/>
    </xf>
    <xf numFmtId="0" fontId="6" fillId="24" borderId="11" xfId="0" applyFont="1" applyFill="1" applyBorder="1" applyAlignment="1">
      <alignment horizontal="center" vertical="center" wrapText="1"/>
    </xf>
    <xf numFmtId="3" fontId="18" fillId="24" borderId="4" xfId="0" applyNumberFormat="1" applyFont="1" applyFill="1" applyBorder="1" applyAlignment="1">
      <alignment vertical="center" wrapText="1"/>
    </xf>
    <xf numFmtId="9" fontId="6" fillId="24" borderId="2" xfId="0" applyNumberFormat="1" applyFont="1" applyFill="1" applyBorder="1" applyAlignment="1">
      <alignment horizontal="center" vertical="center"/>
    </xf>
    <xf numFmtId="0" fontId="4" fillId="24" borderId="3" xfId="0" applyFont="1" applyFill="1" applyBorder="1" applyAlignment="1">
      <alignment horizontal="center" vertical="center" wrapText="1"/>
    </xf>
    <xf numFmtId="168" fontId="2" fillId="24" borderId="2" xfId="0" applyNumberFormat="1" applyFont="1" applyFill="1" applyBorder="1" applyAlignment="1">
      <alignment horizontal="center" vertical="center"/>
    </xf>
    <xf numFmtId="3" fontId="2" fillId="24" borderId="11" xfId="0" applyNumberFormat="1" applyFont="1" applyFill="1" applyBorder="1" applyAlignment="1">
      <alignment horizontal="center" vertical="center"/>
    </xf>
    <xf numFmtId="167" fontId="4" fillId="24" borderId="4" xfId="0" applyNumberFormat="1" applyFont="1" applyFill="1" applyBorder="1" applyAlignment="1">
      <alignment vertical="center" wrapText="1"/>
    </xf>
    <xf numFmtId="169" fontId="7" fillId="24" borderId="12" xfId="0" applyNumberFormat="1" applyFont="1" applyFill="1" applyBorder="1" applyAlignment="1">
      <alignment horizontal="center" vertical="center"/>
    </xf>
    <xf numFmtId="0" fontId="16" fillId="24" borderId="14" xfId="0" applyFont="1" applyFill="1" applyBorder="1" applyAlignment="1">
      <alignment horizontal="center" vertical="center"/>
    </xf>
    <xf numFmtId="0" fontId="7" fillId="24" borderId="14" xfId="0" applyFont="1" applyFill="1" applyBorder="1" applyAlignment="1">
      <alignment horizontal="center" vertical="center"/>
    </xf>
    <xf numFmtId="0" fontId="3" fillId="24" borderId="1" xfId="0" applyFont="1" applyFill="1" applyBorder="1" applyAlignment="1">
      <alignment horizontal="center" vertical="center" wrapText="1"/>
    </xf>
    <xf numFmtId="0" fontId="18" fillId="24" borderId="1" xfId="0" applyFont="1" applyFill="1" applyBorder="1" applyAlignment="1">
      <alignment horizontal="center" vertical="center" wrapText="1"/>
    </xf>
    <xf numFmtId="0" fontId="7" fillId="25" borderId="27" xfId="0" applyFont="1" applyFill="1" applyBorder="1" applyAlignment="1">
      <alignment horizontal="center" vertical="center"/>
    </xf>
    <xf numFmtId="0" fontId="15" fillId="25" borderId="1" xfId="0" applyFont="1" applyFill="1" applyBorder="1" applyAlignment="1">
      <alignment horizontal="center" vertical="center" wrapText="1"/>
    </xf>
    <xf numFmtId="0" fontId="1" fillId="25" borderId="14" xfId="0" applyFont="1" applyFill="1" applyBorder="1" applyAlignment="1">
      <alignment horizontal="center" vertical="center" wrapText="1"/>
    </xf>
    <xf numFmtId="0" fontId="6" fillId="25" borderId="11" xfId="0" applyFont="1" applyFill="1" applyBorder="1" applyAlignment="1">
      <alignment horizontal="center" vertical="center" wrapText="1"/>
    </xf>
    <xf numFmtId="3" fontId="18" fillId="25" borderId="4" xfId="0" applyNumberFormat="1" applyFont="1" applyFill="1" applyBorder="1" applyAlignment="1">
      <alignment vertical="center" wrapText="1"/>
    </xf>
    <xf numFmtId="9" fontId="6" fillId="25" borderId="2" xfId="0" applyNumberFormat="1" applyFont="1" applyFill="1" applyBorder="1" applyAlignment="1">
      <alignment horizontal="center" vertical="center"/>
    </xf>
    <xf numFmtId="0" fontId="4" fillId="25" borderId="3" xfId="0" applyFont="1" applyFill="1" applyBorder="1" applyAlignment="1">
      <alignment horizontal="center" vertical="center" wrapText="1"/>
    </xf>
    <xf numFmtId="168" fontId="2" fillId="25" borderId="2" xfId="0" applyNumberFormat="1" applyFont="1" applyFill="1" applyBorder="1" applyAlignment="1">
      <alignment horizontal="center" vertical="center"/>
    </xf>
    <xf numFmtId="3" fontId="2" fillId="25" borderId="11" xfId="0" applyNumberFormat="1" applyFont="1" applyFill="1" applyBorder="1" applyAlignment="1">
      <alignment horizontal="center" vertical="center"/>
    </xf>
    <xf numFmtId="167" fontId="4" fillId="25" borderId="4" xfId="0" applyNumberFormat="1" applyFont="1" applyFill="1" applyBorder="1" applyAlignment="1">
      <alignment vertical="center" wrapText="1"/>
    </xf>
    <xf numFmtId="169" fontId="7" fillId="25" borderId="12" xfId="0" applyNumberFormat="1" applyFont="1" applyFill="1" applyBorder="1" applyAlignment="1">
      <alignment horizontal="center" vertical="center"/>
    </xf>
    <xf numFmtId="0" fontId="16" fillId="25" borderId="14" xfId="0" applyFont="1" applyFill="1" applyBorder="1" applyAlignment="1">
      <alignment horizontal="center" vertical="center"/>
    </xf>
    <xf numFmtId="0" fontId="1" fillId="26" borderId="14" xfId="0" applyFont="1" applyFill="1" applyBorder="1" applyAlignment="1">
      <alignment horizontal="center" vertical="center" wrapText="1"/>
    </xf>
    <xf numFmtId="0" fontId="6" fillId="26" borderId="11" xfId="0" applyFont="1" applyFill="1" applyBorder="1" applyAlignment="1">
      <alignment horizontal="center" vertical="center" wrapText="1"/>
    </xf>
    <xf numFmtId="9" fontId="6" fillId="26" borderId="2" xfId="0" applyNumberFormat="1" applyFont="1" applyFill="1" applyBorder="1" applyAlignment="1">
      <alignment horizontal="center" vertical="center"/>
    </xf>
    <xf numFmtId="0" fontId="4" fillId="26" borderId="3" xfId="0" applyFont="1" applyFill="1" applyBorder="1" applyAlignment="1">
      <alignment horizontal="center" vertical="center" wrapText="1"/>
    </xf>
    <xf numFmtId="168" fontId="2" fillId="26" borderId="2" xfId="0" applyNumberFormat="1" applyFont="1" applyFill="1" applyBorder="1" applyAlignment="1">
      <alignment horizontal="center" vertical="center"/>
    </xf>
    <xf numFmtId="3" fontId="2" fillId="26" borderId="11" xfId="0" applyNumberFormat="1" applyFont="1" applyFill="1" applyBorder="1" applyAlignment="1">
      <alignment horizontal="center" vertical="center"/>
    </xf>
    <xf numFmtId="167" fontId="4" fillId="26" borderId="4" xfId="0" applyNumberFormat="1" applyFont="1" applyFill="1" applyBorder="1" applyAlignment="1">
      <alignment vertical="center" wrapText="1"/>
    </xf>
    <xf numFmtId="169" fontId="7" fillId="26" borderId="12" xfId="0" applyNumberFormat="1" applyFont="1" applyFill="1" applyBorder="1" applyAlignment="1">
      <alignment horizontal="center" vertical="center"/>
    </xf>
    <xf numFmtId="0" fontId="16" fillId="26" borderId="14" xfId="0" applyFont="1" applyFill="1" applyBorder="1" applyAlignment="1">
      <alignment horizontal="center" vertical="center"/>
    </xf>
    <xf numFmtId="0" fontId="3" fillId="27" borderId="21" xfId="0" applyFont="1" applyFill="1" applyBorder="1" applyAlignment="1">
      <alignment horizontal="center" vertical="center" wrapText="1"/>
    </xf>
    <xf numFmtId="0" fontId="1" fillId="27" borderId="67" xfId="0" applyFont="1" applyFill="1" applyBorder="1" applyAlignment="1">
      <alignment horizontal="center" vertical="center" wrapText="1"/>
    </xf>
    <xf numFmtId="0" fontId="6" fillId="27" borderId="22" xfId="0" applyFont="1" applyFill="1" applyBorder="1" applyAlignment="1">
      <alignment horizontal="center" vertical="center" wrapText="1"/>
    </xf>
    <xf numFmtId="3" fontId="18" fillId="27" borderId="23" xfId="0" applyNumberFormat="1" applyFont="1" applyFill="1" applyBorder="1" applyAlignment="1">
      <alignment vertical="center" wrapText="1"/>
    </xf>
    <xf numFmtId="9" fontId="6" fillId="27" borderId="24" xfId="0" applyNumberFormat="1" applyFont="1" applyFill="1" applyBorder="1" applyAlignment="1">
      <alignment horizontal="center" vertical="center"/>
    </xf>
    <xf numFmtId="0" fontId="4" fillId="27" borderId="25" xfId="0" applyFont="1" applyFill="1" applyBorder="1" applyAlignment="1">
      <alignment horizontal="center" vertical="center" wrapText="1"/>
    </xf>
    <xf numFmtId="168" fontId="2" fillId="27" borderId="24" xfId="0" applyNumberFormat="1" applyFont="1" applyFill="1" applyBorder="1" applyAlignment="1">
      <alignment horizontal="center" vertical="center"/>
    </xf>
    <xf numFmtId="3" fontId="2" fillId="27" borderId="11" xfId="0" applyNumberFormat="1" applyFont="1" applyFill="1" applyBorder="1" applyAlignment="1">
      <alignment horizontal="center" vertical="center"/>
    </xf>
    <xf numFmtId="167" fontId="4" fillId="27" borderId="23" xfId="0" applyNumberFormat="1" applyFont="1" applyFill="1" applyBorder="1" applyAlignment="1">
      <alignment vertical="center" wrapText="1"/>
    </xf>
    <xf numFmtId="169" fontId="7" fillId="27" borderId="26" xfId="0" applyNumberFormat="1" applyFont="1" applyFill="1" applyBorder="1" applyAlignment="1">
      <alignment horizontal="center" vertical="center"/>
    </xf>
    <xf numFmtId="0" fontId="16" fillId="27" borderId="67" xfId="0" applyFont="1" applyFill="1" applyBorder="1" applyAlignment="1">
      <alignment horizontal="center" vertical="center"/>
    </xf>
    <xf numFmtId="0" fontId="3" fillId="26" borderId="3" xfId="0" applyFont="1" applyFill="1" applyBorder="1" applyAlignment="1">
      <alignment horizontal="center" vertical="center" wrapText="1"/>
    </xf>
    <xf numFmtId="0" fontId="18" fillId="26" borderId="4" xfId="0" applyFont="1" applyFill="1" applyBorder="1" applyAlignment="1">
      <alignment vertical="center" wrapText="1"/>
    </xf>
    <xf numFmtId="0" fontId="3" fillId="28" borderId="1" xfId="0" applyFont="1" applyFill="1" applyBorder="1" applyAlignment="1">
      <alignment horizontal="center" vertical="center" wrapText="1"/>
    </xf>
    <xf numFmtId="0" fontId="13" fillId="28" borderId="14" xfId="0" applyFont="1" applyFill="1" applyBorder="1" applyAlignment="1">
      <alignment horizontal="center" vertical="center" wrapText="1"/>
    </xf>
    <xf numFmtId="0" fontId="6" fillId="28" borderId="11" xfId="0" applyFont="1" applyFill="1" applyBorder="1" applyAlignment="1">
      <alignment horizontal="center" vertical="center" wrapText="1"/>
    </xf>
    <xf numFmtId="3" fontId="18" fillId="28" borderId="4" xfId="0" applyNumberFormat="1" applyFont="1" applyFill="1" applyBorder="1" applyAlignment="1">
      <alignment vertical="center" wrapText="1"/>
    </xf>
    <xf numFmtId="9" fontId="6" fillId="28" borderId="2" xfId="0" applyNumberFormat="1" applyFont="1" applyFill="1" applyBorder="1" applyAlignment="1">
      <alignment horizontal="center" vertical="center"/>
    </xf>
    <xf numFmtId="0" fontId="4" fillId="28" borderId="3" xfId="0" applyFont="1" applyFill="1" applyBorder="1" applyAlignment="1">
      <alignment horizontal="center" vertical="center" wrapText="1"/>
    </xf>
    <xf numFmtId="168" fontId="2" fillId="28" borderId="2" xfId="0" applyNumberFormat="1" applyFont="1" applyFill="1" applyBorder="1" applyAlignment="1">
      <alignment horizontal="center" vertical="center"/>
    </xf>
    <xf numFmtId="3" fontId="2" fillId="28" borderId="11" xfId="0" applyNumberFormat="1" applyFont="1" applyFill="1" applyBorder="1" applyAlignment="1">
      <alignment horizontal="center" vertical="center"/>
    </xf>
    <xf numFmtId="167" fontId="4" fillId="28" borderId="4" xfId="0" applyNumberFormat="1" applyFont="1" applyFill="1" applyBorder="1" applyAlignment="1">
      <alignment vertical="center" wrapText="1"/>
    </xf>
    <xf numFmtId="169" fontId="7" fillId="28" borderId="12" xfId="0" applyNumberFormat="1" applyFont="1" applyFill="1" applyBorder="1" applyAlignment="1">
      <alignment horizontal="center" vertical="center"/>
    </xf>
    <xf numFmtId="0" fontId="16" fillId="28" borderId="14" xfId="0" applyFont="1" applyFill="1" applyBorder="1" applyAlignment="1">
      <alignment horizontal="center" vertical="center"/>
    </xf>
    <xf numFmtId="0" fontId="7" fillId="29" borderId="27" xfId="0" applyFont="1" applyFill="1" applyBorder="1" applyAlignment="1">
      <alignment horizontal="center" vertical="center"/>
    </xf>
    <xf numFmtId="0" fontId="18" fillId="29" borderId="1" xfId="0" applyFont="1" applyFill="1" applyBorder="1" applyAlignment="1">
      <alignment horizontal="center" vertical="center" wrapText="1"/>
    </xf>
    <xf numFmtId="0" fontId="1" fillId="29" borderId="14" xfId="0" applyFont="1" applyFill="1" applyBorder="1" applyAlignment="1">
      <alignment horizontal="center" vertical="center" wrapText="1"/>
    </xf>
    <xf numFmtId="0" fontId="6" fillId="29" borderId="11" xfId="0" applyFont="1" applyFill="1" applyBorder="1" applyAlignment="1">
      <alignment horizontal="center" vertical="center" wrapText="1"/>
    </xf>
    <xf numFmtId="3" fontId="18" fillId="29" borderId="4" xfId="0" applyNumberFormat="1" applyFont="1" applyFill="1" applyBorder="1" applyAlignment="1">
      <alignment vertical="center" wrapText="1"/>
    </xf>
    <xf numFmtId="9" fontId="6" fillId="29" borderId="2" xfId="0" applyNumberFormat="1" applyFont="1" applyFill="1" applyBorder="1" applyAlignment="1">
      <alignment horizontal="center" vertical="center"/>
    </xf>
    <xf numFmtId="0" fontId="4" fillId="29" borderId="3" xfId="0" applyFont="1" applyFill="1" applyBorder="1" applyAlignment="1">
      <alignment horizontal="center" vertical="center" wrapText="1"/>
    </xf>
    <xf numFmtId="168" fontId="2" fillId="29" borderId="2" xfId="0" applyNumberFormat="1" applyFont="1" applyFill="1" applyBorder="1" applyAlignment="1">
      <alignment horizontal="center" vertical="center"/>
    </xf>
    <xf numFmtId="3" fontId="2" fillId="29" borderId="11" xfId="0" applyNumberFormat="1" applyFont="1" applyFill="1" applyBorder="1" applyAlignment="1">
      <alignment horizontal="center" vertical="center"/>
    </xf>
    <xf numFmtId="167" fontId="4" fillId="29" borderId="4" xfId="0" applyNumberFormat="1" applyFont="1" applyFill="1" applyBorder="1" applyAlignment="1">
      <alignment vertical="center" wrapText="1"/>
    </xf>
    <xf numFmtId="169" fontId="7" fillId="29" borderId="12" xfId="0" applyNumberFormat="1" applyFont="1" applyFill="1" applyBorder="1" applyAlignment="1">
      <alignment horizontal="center" vertical="center"/>
    </xf>
    <xf numFmtId="0" fontId="16" fillId="29" borderId="14" xfId="0" applyFont="1" applyFill="1" applyBorder="1" applyAlignment="1">
      <alignment horizontal="center" vertical="center"/>
    </xf>
    <xf numFmtId="0" fontId="3" fillId="30" borderId="1" xfId="0" applyFont="1" applyFill="1" applyBorder="1" applyAlignment="1">
      <alignment horizontal="center" vertical="center" wrapText="1"/>
    </xf>
    <xf numFmtId="0" fontId="1" fillId="30" borderId="14" xfId="0" applyFont="1" applyFill="1" applyBorder="1" applyAlignment="1">
      <alignment horizontal="center" vertical="center" wrapText="1"/>
    </xf>
    <xf numFmtId="0" fontId="6" fillId="30" borderId="11" xfId="0" applyFont="1" applyFill="1" applyBorder="1" applyAlignment="1">
      <alignment horizontal="center" vertical="center" wrapText="1"/>
    </xf>
    <xf numFmtId="3" fontId="18" fillId="30" borderId="4" xfId="0" applyNumberFormat="1" applyFont="1" applyFill="1" applyBorder="1" applyAlignment="1">
      <alignment vertical="center" wrapText="1"/>
    </xf>
    <xf numFmtId="9" fontId="6" fillId="30" borderId="2" xfId="0" applyNumberFormat="1" applyFont="1" applyFill="1" applyBorder="1" applyAlignment="1">
      <alignment horizontal="center" vertical="center"/>
    </xf>
    <xf numFmtId="0" fontId="4" fillId="30" borderId="3" xfId="0" applyFont="1" applyFill="1" applyBorder="1" applyAlignment="1">
      <alignment horizontal="center" vertical="center" wrapText="1"/>
    </xf>
    <xf numFmtId="168" fontId="2" fillId="30" borderId="2" xfId="0" applyNumberFormat="1" applyFont="1" applyFill="1" applyBorder="1" applyAlignment="1">
      <alignment horizontal="center" vertical="center"/>
    </xf>
    <xf numFmtId="3" fontId="2" fillId="30" borderId="11" xfId="0" applyNumberFormat="1" applyFont="1" applyFill="1" applyBorder="1" applyAlignment="1">
      <alignment horizontal="center" vertical="center"/>
    </xf>
    <xf numFmtId="167" fontId="4" fillId="30" borderId="4" xfId="0" applyNumberFormat="1" applyFont="1" applyFill="1" applyBorder="1" applyAlignment="1">
      <alignment vertical="center" wrapText="1"/>
    </xf>
    <xf numFmtId="169" fontId="7" fillId="30" borderId="13" xfId="0" applyNumberFormat="1" applyFont="1" applyFill="1" applyBorder="1" applyAlignment="1">
      <alignment horizontal="center" vertical="center"/>
    </xf>
    <xf numFmtId="0" fontId="16" fillId="30" borderId="14" xfId="0" applyFont="1" applyFill="1" applyBorder="1" applyAlignment="1">
      <alignment horizontal="center" vertical="center"/>
    </xf>
    <xf numFmtId="0" fontId="3" fillId="15" borderId="21" xfId="0" applyFont="1" applyFill="1" applyBorder="1" applyAlignment="1">
      <alignment horizontal="center" vertical="center" wrapText="1"/>
    </xf>
    <xf numFmtId="0" fontId="1" fillId="15" borderId="67" xfId="0" applyFont="1" applyFill="1" applyBorder="1" applyAlignment="1">
      <alignment horizontal="center" vertical="center" wrapText="1"/>
    </xf>
    <xf numFmtId="0" fontId="6" fillId="15" borderId="22" xfId="0" applyFont="1" applyFill="1" applyBorder="1" applyAlignment="1">
      <alignment horizontal="center" vertical="center" wrapText="1"/>
    </xf>
    <xf numFmtId="3" fontId="18" fillId="15" borderId="23" xfId="0" applyNumberFormat="1" applyFont="1" applyFill="1" applyBorder="1" applyAlignment="1">
      <alignment vertical="center" wrapText="1"/>
    </xf>
    <xf numFmtId="9" fontId="6" fillId="15" borderId="24" xfId="0" applyNumberFormat="1" applyFont="1" applyFill="1" applyBorder="1" applyAlignment="1">
      <alignment horizontal="center" vertical="center"/>
    </xf>
    <xf numFmtId="0" fontId="4" fillId="15" borderId="25" xfId="0" applyFont="1" applyFill="1" applyBorder="1" applyAlignment="1">
      <alignment horizontal="center" vertical="center" wrapText="1"/>
    </xf>
    <xf numFmtId="168" fontId="2" fillId="15" borderId="24" xfId="0" applyNumberFormat="1" applyFont="1" applyFill="1" applyBorder="1" applyAlignment="1">
      <alignment horizontal="center" vertical="center"/>
    </xf>
    <xf numFmtId="3" fontId="2" fillId="15" borderId="22" xfId="0" applyNumberFormat="1" applyFont="1" applyFill="1" applyBorder="1" applyAlignment="1">
      <alignment horizontal="center" vertical="center"/>
    </xf>
    <xf numFmtId="167" fontId="4" fillId="15" borderId="23" xfId="0" applyNumberFormat="1" applyFont="1" applyFill="1" applyBorder="1" applyAlignment="1">
      <alignment vertical="center" wrapText="1"/>
    </xf>
    <xf numFmtId="169" fontId="7" fillId="15" borderId="26" xfId="0" applyNumberFormat="1" applyFont="1" applyFill="1" applyBorder="1" applyAlignment="1">
      <alignment horizontal="center" vertical="center"/>
    </xf>
    <xf numFmtId="0" fontId="16" fillId="15" borderId="67" xfId="0" applyFont="1" applyFill="1" applyBorder="1" applyAlignment="1">
      <alignment horizontal="center" vertical="center"/>
    </xf>
    <xf numFmtId="0" fontId="3" fillId="12" borderId="5" xfId="0" applyFont="1" applyFill="1" applyBorder="1" applyAlignment="1">
      <alignment horizontal="center" vertical="center" wrapText="1"/>
    </xf>
    <xf numFmtId="0" fontId="1" fillId="12" borderId="27" xfId="0" applyFont="1" applyFill="1" applyBorder="1" applyAlignment="1">
      <alignment horizontal="center" vertical="center" wrapText="1"/>
    </xf>
    <xf numFmtId="0" fontId="6" fillId="12" borderId="6" xfId="0" applyFont="1" applyFill="1" applyBorder="1" applyAlignment="1">
      <alignment horizontal="center" vertical="center" wrapText="1"/>
    </xf>
    <xf numFmtId="3" fontId="18" fillId="12" borderId="10" xfId="0" applyNumberFormat="1" applyFont="1" applyFill="1" applyBorder="1" applyAlignment="1">
      <alignment vertical="center" wrapText="1"/>
    </xf>
    <xf numFmtId="9" fontId="6" fillId="12" borderId="7" xfId="0" applyNumberFormat="1" applyFont="1" applyFill="1" applyBorder="1" applyAlignment="1">
      <alignment horizontal="center" vertical="center"/>
    </xf>
    <xf numFmtId="3" fontId="4" fillId="12" borderId="8" xfId="0" applyNumberFormat="1" applyFont="1" applyFill="1" applyBorder="1" applyAlignment="1">
      <alignment horizontal="center" vertical="center" wrapText="1"/>
    </xf>
    <xf numFmtId="168" fontId="2" fillId="12" borderId="7" xfId="0" applyNumberFormat="1" applyFont="1" applyFill="1" applyBorder="1" applyAlignment="1">
      <alignment horizontal="center" vertical="center"/>
    </xf>
    <xf numFmtId="3" fontId="2" fillId="12" borderId="6" xfId="0" applyNumberFormat="1" applyFont="1" applyFill="1" applyBorder="1" applyAlignment="1">
      <alignment horizontal="center" vertical="center"/>
    </xf>
    <xf numFmtId="167" fontId="4" fillId="12" borderId="10" xfId="0" applyNumberFormat="1" applyFont="1" applyFill="1" applyBorder="1" applyAlignment="1">
      <alignment vertical="center" wrapText="1"/>
    </xf>
    <xf numFmtId="169" fontId="7" fillId="12" borderId="13" xfId="0" applyNumberFormat="1" applyFont="1" applyFill="1" applyBorder="1" applyAlignment="1">
      <alignment horizontal="center" vertical="center"/>
    </xf>
    <xf numFmtId="0" fontId="16" fillId="12" borderId="27" xfId="0" applyFont="1" applyFill="1" applyBorder="1" applyAlignment="1">
      <alignment horizontal="center" vertical="center"/>
    </xf>
    <xf numFmtId="0" fontId="6" fillId="0" borderId="0" xfId="0" applyFont="1" applyFill="1" applyBorder="1"/>
    <xf numFmtId="169" fontId="7" fillId="7" borderId="12" xfId="0" applyNumberFormat="1" applyFont="1" applyFill="1" applyBorder="1" applyAlignment="1">
      <alignment horizontal="center" vertical="center"/>
    </xf>
    <xf numFmtId="165" fontId="16" fillId="12" borderId="7" xfId="0" applyNumberFormat="1" applyFont="1" applyFill="1" applyBorder="1" applyAlignment="1">
      <alignment horizontal="right" vertical="center" wrapText="1"/>
    </xf>
    <xf numFmtId="165" fontId="16" fillId="13" borderId="2" xfId="0" applyNumberFormat="1" applyFont="1" applyFill="1" applyBorder="1" applyAlignment="1">
      <alignment horizontal="right" vertical="center" wrapText="1"/>
    </xf>
    <xf numFmtId="165" fontId="16" fillId="6" borderId="2" xfId="0" applyNumberFormat="1" applyFont="1" applyFill="1" applyBorder="1" applyAlignment="1">
      <alignment horizontal="right" vertical="center" wrapText="1"/>
    </xf>
    <xf numFmtId="165" fontId="16" fillId="27" borderId="24" xfId="0" applyNumberFormat="1" applyFont="1" applyFill="1" applyBorder="1" applyAlignment="1">
      <alignment horizontal="right" vertical="center" wrapText="1"/>
    </xf>
    <xf numFmtId="165" fontId="16" fillId="5" borderId="18" xfId="0" applyNumberFormat="1" applyFont="1" applyFill="1" applyBorder="1" applyAlignment="1">
      <alignment horizontal="right" vertical="center" wrapText="1"/>
    </xf>
    <xf numFmtId="165" fontId="16" fillId="4" borderId="2" xfId="0" applyNumberFormat="1" applyFont="1" applyFill="1" applyBorder="1" applyAlignment="1">
      <alignment horizontal="right" vertical="center" wrapText="1"/>
    </xf>
    <xf numFmtId="165" fontId="16" fillId="30" borderId="2" xfId="0" applyNumberFormat="1" applyFont="1" applyFill="1" applyBorder="1" applyAlignment="1">
      <alignment horizontal="right" vertical="center" wrapText="1"/>
    </xf>
    <xf numFmtId="165" fontId="16" fillId="7" borderId="2" xfId="0" applyNumberFormat="1" applyFont="1" applyFill="1" applyBorder="1" applyAlignment="1">
      <alignment horizontal="right" vertical="center" wrapText="1"/>
    </xf>
    <xf numFmtId="165" fontId="16" fillId="15" borderId="24" xfId="0" applyNumberFormat="1" applyFont="1" applyFill="1" applyBorder="1" applyAlignment="1">
      <alignment horizontal="right" vertical="center" wrapText="1"/>
    </xf>
    <xf numFmtId="165" fontId="16" fillId="26" borderId="2" xfId="0" applyNumberFormat="1" applyFont="1" applyFill="1" applyBorder="1" applyAlignment="1">
      <alignment horizontal="right" vertical="center" wrapText="1"/>
    </xf>
    <xf numFmtId="165" fontId="16" fillId="28" borderId="2" xfId="0" applyNumberFormat="1" applyFont="1" applyFill="1" applyBorder="1" applyAlignment="1">
      <alignment horizontal="center" vertical="center" wrapText="1"/>
    </xf>
    <xf numFmtId="165" fontId="16" fillId="16" borderId="2" xfId="0" applyNumberFormat="1" applyFont="1" applyFill="1" applyBorder="1" applyAlignment="1">
      <alignment horizontal="center" vertical="center" wrapText="1"/>
    </xf>
    <xf numFmtId="165" fontId="16" fillId="3" borderId="2" xfId="0" applyNumberFormat="1" applyFont="1" applyFill="1" applyBorder="1" applyAlignment="1">
      <alignment horizontal="center" vertical="center" wrapText="1"/>
    </xf>
    <xf numFmtId="165" fontId="16" fillId="22" borderId="2" xfId="0" applyNumberFormat="1" applyFont="1" applyFill="1" applyBorder="1" applyAlignment="1">
      <alignment horizontal="center" vertical="center" wrapText="1"/>
    </xf>
    <xf numFmtId="165" fontId="16" fillId="24" borderId="2" xfId="0" applyNumberFormat="1" applyFont="1" applyFill="1" applyBorder="1" applyAlignment="1">
      <alignment horizontal="center" vertical="center" wrapText="1"/>
    </xf>
    <xf numFmtId="165" fontId="16" fillId="25" borderId="2" xfId="0" applyNumberFormat="1" applyFont="1" applyFill="1" applyBorder="1" applyAlignment="1">
      <alignment horizontal="center" vertical="center" wrapText="1"/>
    </xf>
    <xf numFmtId="165" fontId="16" fillId="8" borderId="2" xfId="0" applyNumberFormat="1" applyFont="1" applyFill="1" applyBorder="1" applyAlignment="1">
      <alignment horizontal="center" vertical="center" wrapText="1"/>
    </xf>
    <xf numFmtId="0" fontId="24" fillId="10" borderId="2" xfId="0" applyFont="1" applyFill="1" applyBorder="1" applyAlignment="1">
      <alignment horizontal="center" vertical="center"/>
    </xf>
    <xf numFmtId="0" fontId="33" fillId="10" borderId="1" xfId="0" applyFont="1" applyFill="1" applyBorder="1" applyAlignment="1">
      <alignment horizontal="center" vertical="center"/>
    </xf>
    <xf numFmtId="0" fontId="33" fillId="10" borderId="4" xfId="0" applyFont="1" applyFill="1" applyBorder="1" applyAlignment="1">
      <alignment horizontal="center" vertical="center"/>
    </xf>
    <xf numFmtId="0" fontId="30" fillId="11" borderId="58" xfId="0" applyFont="1" applyFill="1" applyBorder="1" applyAlignment="1">
      <alignment horizontal="center" vertical="center"/>
    </xf>
    <xf numFmtId="0" fontId="30" fillId="11" borderId="59" xfId="0" applyFont="1" applyFill="1" applyBorder="1" applyAlignment="1">
      <alignment horizontal="center" vertical="center"/>
    </xf>
    <xf numFmtId="0" fontId="30" fillId="11" borderId="60" xfId="0" applyFont="1" applyFill="1" applyBorder="1" applyAlignment="1">
      <alignment horizontal="center" vertical="center"/>
    </xf>
    <xf numFmtId="0" fontId="15" fillId="0" borderId="56" xfId="0" applyFont="1" applyFill="1" applyBorder="1" applyAlignment="1">
      <alignment horizontal="center" vertical="center" wrapText="1"/>
    </xf>
    <xf numFmtId="0" fontId="15" fillId="0" borderId="57" xfId="0" applyFont="1" applyFill="1" applyBorder="1" applyAlignment="1">
      <alignment horizontal="center" vertical="center" wrapText="1"/>
    </xf>
    <xf numFmtId="0" fontId="15" fillId="0" borderId="61" xfId="0" applyFont="1" applyFill="1" applyBorder="1" applyAlignment="1">
      <alignment horizontal="center" vertical="center" wrapText="1"/>
    </xf>
    <xf numFmtId="0" fontId="15" fillId="0" borderId="62" xfId="0" applyFont="1" applyFill="1" applyBorder="1" applyAlignment="1">
      <alignment horizontal="center" vertical="center" wrapText="1"/>
    </xf>
    <xf numFmtId="0" fontId="15" fillId="0" borderId="55" xfId="0" applyFont="1" applyFill="1" applyBorder="1" applyAlignment="1">
      <alignment horizontal="center" vertical="center" wrapText="1"/>
    </xf>
    <xf numFmtId="0" fontId="20" fillId="0" borderId="55" xfId="0" applyFont="1" applyFill="1" applyBorder="1" applyAlignment="1">
      <alignment horizontal="center" vertical="center" wrapText="1"/>
    </xf>
    <xf numFmtId="0" fontId="20" fillId="0" borderId="20" xfId="0" applyFont="1" applyFill="1" applyBorder="1" applyAlignment="1">
      <alignment horizontal="center" vertical="center" wrapText="1"/>
    </xf>
    <xf numFmtId="0" fontId="21" fillId="0" borderId="56" xfId="0" applyFont="1" applyFill="1" applyBorder="1" applyAlignment="1">
      <alignment horizontal="center" vertical="center" wrapText="1"/>
    </xf>
    <xf numFmtId="0" fontId="21" fillId="0" borderId="57" xfId="0" applyFont="1" applyFill="1" applyBorder="1" applyAlignment="1">
      <alignment horizontal="center" vertical="center" wrapText="1"/>
    </xf>
    <xf numFmtId="167" fontId="18" fillId="0" borderId="53" xfId="0" applyNumberFormat="1" applyFont="1" applyFill="1" applyBorder="1" applyAlignment="1">
      <alignment horizontal="center" vertical="center" wrapText="1"/>
    </xf>
    <xf numFmtId="167" fontId="15" fillId="0" borderId="66" xfId="0" applyNumberFormat="1" applyFont="1" applyFill="1" applyBorder="1" applyAlignment="1">
      <alignment horizontal="center" vertical="center" wrapText="1"/>
    </xf>
    <xf numFmtId="167" fontId="15" fillId="0" borderId="17" xfId="0" applyNumberFormat="1" applyFont="1" applyFill="1" applyBorder="1" applyAlignment="1">
      <alignment horizontal="center" vertical="center" wrapText="1"/>
    </xf>
    <xf numFmtId="167" fontId="15" fillId="0" borderId="18" xfId="0" applyNumberFormat="1" applyFont="1" applyFill="1" applyBorder="1" applyAlignment="1">
      <alignment horizontal="center" vertical="center" wrapText="1"/>
    </xf>
    <xf numFmtId="0" fontId="17" fillId="0" borderId="53" xfId="0" applyFont="1" applyFill="1" applyBorder="1" applyAlignment="1">
      <alignment horizontal="center" vertical="center" wrapText="1"/>
    </xf>
    <xf numFmtId="0" fontId="17" fillId="0" borderId="17" xfId="0" applyFont="1" applyFill="1" applyBorder="1" applyAlignment="1">
      <alignment horizontal="center" vertical="center" wrapText="1"/>
    </xf>
    <xf numFmtId="0" fontId="18" fillId="0" borderId="55" xfId="0" applyFont="1" applyFill="1" applyBorder="1" applyAlignment="1">
      <alignment horizontal="center" vertical="center" wrapText="1"/>
    </xf>
    <xf numFmtId="0" fontId="18" fillId="0" borderId="20" xfId="0" applyFont="1" applyFill="1" applyBorder="1" applyAlignment="1">
      <alignment horizontal="center" vertical="center" wrapText="1"/>
    </xf>
    <xf numFmtId="0" fontId="15" fillId="0" borderId="69" xfId="0" applyFont="1" applyFill="1" applyBorder="1" applyAlignment="1">
      <alignment horizontal="center" vertical="center" wrapText="1"/>
    </xf>
    <xf numFmtId="0" fontId="15" fillId="0" borderId="70" xfId="0" applyFont="1" applyFill="1" applyBorder="1" applyAlignment="1">
      <alignment horizontal="center" vertical="center" wrapText="1"/>
    </xf>
    <xf numFmtId="0" fontId="6" fillId="0" borderId="41" xfId="0" applyFont="1" applyFill="1" applyBorder="1" applyAlignment="1">
      <alignment horizontal="center" vertical="center" textRotation="90"/>
    </xf>
    <xf numFmtId="0" fontId="6" fillId="0" borderId="59" xfId="0" applyFont="1" applyFill="1" applyBorder="1" applyAlignment="1">
      <alignment horizontal="center" vertical="center" textRotation="90"/>
    </xf>
    <xf numFmtId="9" fontId="26" fillId="2" borderId="35" xfId="0" applyNumberFormat="1" applyFont="1" applyFill="1" applyBorder="1" applyAlignment="1">
      <alignment horizontal="center" vertical="center"/>
    </xf>
    <xf numFmtId="9" fontId="26" fillId="2" borderId="47" xfId="0" applyNumberFormat="1" applyFont="1" applyFill="1" applyBorder="1" applyAlignment="1">
      <alignment horizontal="center" vertical="center"/>
    </xf>
    <xf numFmtId="0" fontId="15" fillId="0" borderId="54" xfId="0" applyFont="1" applyFill="1" applyBorder="1" applyAlignment="1">
      <alignment horizontal="center" vertical="center" wrapText="1"/>
    </xf>
    <xf numFmtId="0" fontId="12" fillId="11" borderId="49" xfId="0" applyFont="1" applyFill="1" applyBorder="1" applyAlignment="1">
      <alignment horizontal="center" vertical="center" wrapText="1"/>
    </xf>
    <xf numFmtId="0" fontId="12" fillId="11" borderId="50" xfId="0" applyFont="1" applyFill="1" applyBorder="1" applyAlignment="1">
      <alignment horizontal="center" vertical="center" wrapText="1"/>
    </xf>
    <xf numFmtId="0" fontId="12" fillId="11" borderId="51" xfId="0" applyFont="1" applyFill="1" applyBorder="1" applyAlignment="1">
      <alignment horizontal="center" vertical="center" wrapText="1"/>
    </xf>
    <xf numFmtId="0" fontId="12" fillId="11" borderId="29" xfId="0" applyFont="1" applyFill="1" applyBorder="1" applyAlignment="1">
      <alignment horizontal="center" vertical="center" wrapText="1"/>
    </xf>
    <xf numFmtId="0" fontId="12" fillId="11" borderId="30" xfId="0" applyFont="1" applyFill="1" applyBorder="1" applyAlignment="1">
      <alignment horizontal="center" vertical="center" wrapText="1"/>
    </xf>
    <xf numFmtId="0" fontId="12" fillId="11" borderId="31" xfId="0" applyFont="1" applyFill="1" applyBorder="1" applyAlignment="1">
      <alignment horizontal="center" vertical="center" wrapText="1"/>
    </xf>
    <xf numFmtId="0" fontId="27" fillId="11" borderId="49" xfId="0" applyFont="1" applyFill="1" applyBorder="1" applyAlignment="1">
      <alignment horizontal="center" vertical="center" wrapText="1"/>
    </xf>
    <xf numFmtId="0" fontId="27" fillId="11" borderId="50" xfId="0" applyFont="1" applyFill="1" applyBorder="1" applyAlignment="1">
      <alignment horizontal="center" vertical="center" wrapText="1"/>
    </xf>
    <xf numFmtId="0" fontId="27" fillId="11" borderId="51" xfId="0" applyFont="1" applyFill="1" applyBorder="1" applyAlignment="1">
      <alignment horizontal="center" vertical="center" wrapText="1"/>
    </xf>
    <xf numFmtId="0" fontId="27" fillId="11" borderId="40" xfId="0" applyFont="1" applyFill="1" applyBorder="1" applyAlignment="1">
      <alignment horizontal="center" vertical="center" wrapText="1"/>
    </xf>
    <xf numFmtId="0" fontId="27" fillId="11" borderId="52" xfId="0" applyFont="1" applyFill="1" applyBorder="1" applyAlignment="1">
      <alignment horizontal="center" vertical="center" wrapText="1"/>
    </xf>
    <xf numFmtId="0" fontId="27" fillId="11" borderId="7" xfId="0" applyFont="1" applyFill="1" applyBorder="1" applyAlignment="1">
      <alignment horizontal="center" vertical="center" wrapText="1"/>
    </xf>
    <xf numFmtId="0" fontId="27" fillId="11" borderId="9" xfId="0" applyFont="1" applyFill="1" applyBorder="1" applyAlignment="1">
      <alignment horizontal="center" vertical="center" wrapText="1"/>
    </xf>
    <xf numFmtId="165" fontId="18" fillId="11" borderId="29" xfId="0" applyNumberFormat="1" applyFont="1" applyFill="1" applyBorder="1" applyAlignment="1">
      <alignment horizontal="center" vertical="center" wrapText="1"/>
    </xf>
    <xf numFmtId="165" fontId="18" fillId="11" borderId="30" xfId="0" applyNumberFormat="1" applyFont="1" applyFill="1" applyBorder="1" applyAlignment="1">
      <alignment horizontal="center" vertical="center" wrapText="1"/>
    </xf>
    <xf numFmtId="165" fontId="18" fillId="11" borderId="31" xfId="0" applyNumberFormat="1" applyFont="1" applyFill="1" applyBorder="1" applyAlignment="1">
      <alignment horizontal="center" vertical="center" wrapText="1"/>
    </xf>
    <xf numFmtId="0" fontId="12" fillId="2" borderId="44" xfId="0" applyFont="1" applyFill="1" applyBorder="1" applyAlignment="1">
      <alignment horizontal="center" vertical="center" wrapText="1"/>
    </xf>
    <xf numFmtId="0" fontId="12" fillId="2" borderId="45" xfId="0" applyFont="1" applyFill="1" applyBorder="1" applyAlignment="1">
      <alignment horizontal="center" vertical="center" wrapText="1"/>
    </xf>
    <xf numFmtId="0" fontId="12" fillId="2" borderId="46" xfId="0" applyFont="1" applyFill="1" applyBorder="1" applyAlignment="1">
      <alignment horizontal="center" vertical="center" wrapText="1"/>
    </xf>
    <xf numFmtId="0" fontId="29" fillId="2" borderId="36" xfId="0" applyFont="1" applyFill="1" applyBorder="1" applyAlignment="1">
      <alignment horizontal="left" vertical="center" wrapText="1"/>
    </xf>
    <xf numFmtId="0" fontId="29" fillId="2" borderId="43" xfId="0" applyFont="1" applyFill="1" applyBorder="1" applyAlignment="1">
      <alignment horizontal="left" vertical="center" wrapText="1"/>
    </xf>
    <xf numFmtId="0" fontId="21" fillId="0" borderId="32" xfId="0" applyFont="1" applyFill="1" applyBorder="1" applyAlignment="1">
      <alignment horizontal="left" vertical="center" wrapText="1"/>
    </xf>
    <xf numFmtId="0" fontId="4" fillId="0" borderId="33" xfId="0" applyFont="1" applyFill="1" applyBorder="1" applyAlignment="1">
      <alignment horizontal="left" vertical="center"/>
    </xf>
    <xf numFmtId="0" fontId="4" fillId="0" borderId="34" xfId="0" applyFont="1" applyFill="1" applyBorder="1" applyAlignment="1">
      <alignment horizontal="left" vertical="center"/>
    </xf>
    <xf numFmtId="0" fontId="12" fillId="3" borderId="37" xfId="0" applyFont="1" applyFill="1" applyBorder="1" applyAlignment="1">
      <alignment horizontal="center" vertical="center" wrapText="1"/>
    </xf>
    <xf numFmtId="0" fontId="12" fillId="3" borderId="38" xfId="0" applyFont="1" applyFill="1" applyBorder="1" applyAlignment="1">
      <alignment horizontal="center" vertical="center" wrapText="1"/>
    </xf>
    <xf numFmtId="0" fontId="12" fillId="3" borderId="39" xfId="0" applyFont="1" applyFill="1" applyBorder="1" applyAlignment="1">
      <alignment horizontal="center" vertical="center" wrapText="1"/>
    </xf>
    <xf numFmtId="0" fontId="29" fillId="3" borderId="38" xfId="0" applyFont="1" applyFill="1" applyBorder="1" applyAlignment="1">
      <alignment horizontal="left" vertical="center" wrapText="1"/>
    </xf>
    <xf numFmtId="0" fontId="29" fillId="3" borderId="39" xfId="0" applyFont="1" applyFill="1" applyBorder="1" applyAlignment="1">
      <alignment horizontal="left" vertical="center" wrapText="1"/>
    </xf>
    <xf numFmtId="9" fontId="26" fillId="3" borderId="37" xfId="0" applyNumberFormat="1" applyFont="1" applyFill="1" applyBorder="1" applyAlignment="1">
      <alignment horizontal="center" vertical="center"/>
    </xf>
    <xf numFmtId="9" fontId="26" fillId="3" borderId="48" xfId="0" applyNumberFormat="1" applyFont="1" applyFill="1" applyBorder="1" applyAlignment="1">
      <alignment horizontal="center" vertical="center"/>
    </xf>
    <xf numFmtId="0" fontId="20" fillId="14" borderId="63" xfId="0" applyFont="1" applyFill="1" applyBorder="1" applyAlignment="1">
      <alignment horizontal="center" vertical="center" wrapText="1"/>
    </xf>
    <xf numFmtId="0" fontId="20" fillId="14" borderId="64" xfId="0" applyFont="1" applyFill="1" applyBorder="1" applyAlignment="1">
      <alignment horizontal="center" vertical="center" wrapText="1"/>
    </xf>
    <xf numFmtId="0" fontId="20" fillId="14" borderId="65" xfId="0" applyFont="1" applyFill="1" applyBorder="1" applyAlignment="1">
      <alignment horizontal="center" vertical="center" wrapText="1"/>
    </xf>
    <xf numFmtId="0" fontId="10" fillId="0" borderId="40" xfId="0" applyFont="1" applyFill="1" applyBorder="1" applyAlignment="1">
      <alignment horizontal="left"/>
    </xf>
    <xf numFmtId="0" fontId="10" fillId="0" borderId="41" xfId="0" applyFont="1" applyFill="1" applyBorder="1" applyAlignment="1">
      <alignment horizontal="left"/>
    </xf>
    <xf numFmtId="0" fontId="10" fillId="0" borderId="42" xfId="0" applyFont="1" applyFill="1" applyBorder="1" applyAlignment="1">
      <alignment horizontal="left"/>
    </xf>
    <xf numFmtId="0" fontId="4" fillId="0" borderId="33" xfId="0" applyFont="1" applyFill="1" applyBorder="1" applyAlignment="1">
      <alignment horizontal="left" vertical="center" wrapText="1"/>
    </xf>
    <xf numFmtId="0" fontId="4" fillId="0" borderId="34" xfId="0" applyFont="1" applyFill="1" applyBorder="1" applyAlignment="1">
      <alignment horizontal="left" vertical="center" wrapText="1"/>
    </xf>
    <xf numFmtId="0" fontId="21" fillId="0" borderId="29" xfId="0" applyFont="1" applyFill="1" applyBorder="1" applyAlignment="1">
      <alignment horizontal="left" vertical="center" wrapText="1"/>
    </xf>
    <xf numFmtId="0" fontId="4" fillId="0" borderId="30" xfId="0" applyFont="1" applyFill="1" applyBorder="1" applyAlignment="1">
      <alignment horizontal="left" vertical="center"/>
    </xf>
    <xf numFmtId="0" fontId="4" fillId="0" borderId="31" xfId="0" applyFont="1" applyFill="1" applyBorder="1" applyAlignment="1">
      <alignment horizontal="left" vertical="center"/>
    </xf>
    <xf numFmtId="0" fontId="17" fillId="0" borderId="32" xfId="0" applyFont="1" applyFill="1" applyBorder="1" applyAlignment="1">
      <alignment horizontal="left" vertical="center" wrapText="1"/>
    </xf>
    <xf numFmtId="0" fontId="17" fillId="0" borderId="33" xfId="0" applyFont="1" applyFill="1" applyBorder="1" applyAlignment="1">
      <alignment horizontal="left" vertical="center" wrapText="1"/>
    </xf>
    <xf numFmtId="0" fontId="17" fillId="0" borderId="34" xfId="0" applyFont="1" applyFill="1" applyBorder="1" applyAlignment="1">
      <alignment horizontal="left" vertical="center" wrapText="1"/>
    </xf>
    <xf numFmtId="165" fontId="16" fillId="18" borderId="2" xfId="0" applyNumberFormat="1" applyFont="1" applyFill="1" applyBorder="1" applyAlignment="1">
      <alignment horizontal="right" vertical="center" wrapText="1"/>
    </xf>
    <xf numFmtId="165" fontId="16" fillId="19" borderId="2" xfId="0" applyNumberFormat="1" applyFont="1" applyFill="1" applyBorder="1" applyAlignment="1">
      <alignment horizontal="right" vertical="center" wrapText="1"/>
    </xf>
    <xf numFmtId="165" fontId="16" fillId="16" borderId="2" xfId="0" applyNumberFormat="1" applyFont="1" applyFill="1" applyBorder="1" applyAlignment="1">
      <alignment horizontal="right" vertical="center" wrapText="1"/>
    </xf>
    <xf numFmtId="165" fontId="16" fillId="3" borderId="2" xfId="0" applyNumberFormat="1" applyFont="1" applyFill="1" applyBorder="1" applyAlignment="1">
      <alignment horizontal="right" vertical="center" wrapText="1"/>
    </xf>
    <xf numFmtId="165" fontId="16" fillId="23" borderId="2" xfId="0" applyNumberFormat="1" applyFont="1" applyFill="1" applyBorder="1" applyAlignment="1">
      <alignment horizontal="right" vertical="center" wrapText="1"/>
    </xf>
    <xf numFmtId="165" fontId="16" fillId="8" borderId="2" xfId="0" applyNumberFormat="1" applyFont="1" applyFill="1" applyBorder="1" applyAlignment="1">
      <alignment horizontal="right" vertical="center" wrapText="1"/>
    </xf>
    <xf numFmtId="165" fontId="16" fillId="24" borderId="2" xfId="0" applyNumberFormat="1" applyFont="1" applyFill="1" applyBorder="1" applyAlignment="1">
      <alignment horizontal="right" vertical="center" wrapText="1"/>
    </xf>
    <xf numFmtId="165" fontId="16" fillId="20" borderId="2" xfId="0" applyNumberFormat="1" applyFont="1" applyFill="1" applyBorder="1" applyAlignment="1">
      <alignment horizontal="right" vertical="center" wrapText="1"/>
    </xf>
    <xf numFmtId="165" fontId="20" fillId="9" borderId="2" xfId="0" applyNumberFormat="1" applyFont="1" applyFill="1" applyBorder="1" applyAlignment="1">
      <alignment horizontal="right" vertical="center" wrapText="1"/>
    </xf>
    <xf numFmtId="165" fontId="16" fillId="21" borderId="2" xfId="0" applyNumberFormat="1" applyFont="1" applyFill="1" applyBorder="1" applyAlignment="1">
      <alignment horizontal="right" vertical="center" wrapText="1"/>
    </xf>
    <xf numFmtId="165" fontId="16" fillId="25" borderId="2" xfId="0" applyNumberFormat="1" applyFont="1" applyFill="1" applyBorder="1" applyAlignment="1">
      <alignment horizontal="right" vertical="center" wrapText="1"/>
    </xf>
    <xf numFmtId="165" fontId="16" fillId="22" borderId="2" xfId="0" applyNumberFormat="1" applyFont="1" applyFill="1" applyBorder="1" applyAlignment="1">
      <alignment horizontal="right" vertical="center" wrapText="1"/>
    </xf>
    <xf numFmtId="165" fontId="16" fillId="29" borderId="2" xfId="0" applyNumberFormat="1" applyFont="1" applyFill="1" applyBorder="1" applyAlignment="1">
      <alignment horizontal="right" vertical="center" wrapText="1"/>
    </xf>
    <xf numFmtId="165" fontId="20" fillId="28" borderId="2" xfId="0" applyNumberFormat="1" applyFont="1" applyFill="1" applyBorder="1" applyAlignment="1">
      <alignment horizontal="right" vertical="center" wrapText="1"/>
    </xf>
    <xf numFmtId="165" fontId="20" fillId="26" borderId="2" xfId="0" applyNumberFormat="1" applyFont="1" applyFill="1" applyBorder="1" applyAlignment="1">
      <alignment horizontal="right" vertical="center" wrapText="1"/>
    </xf>
    <xf numFmtId="165" fontId="16" fillId="31" borderId="2" xfId="0" applyNumberFormat="1" applyFont="1" applyFill="1" applyBorder="1" applyAlignment="1">
      <alignment horizontal="right" vertical="center" wrapText="1"/>
    </xf>
    <xf numFmtId="165" fontId="16" fillId="17" borderId="7" xfId="0" applyNumberFormat="1" applyFont="1" applyFill="1" applyBorder="1" applyAlignment="1">
      <alignment horizontal="right" vertical="center" wrapText="1"/>
    </xf>
    <xf numFmtId="165" fontId="16" fillId="32" borderId="18" xfId="0" applyNumberFormat="1" applyFont="1" applyFill="1" applyBorder="1" applyAlignment="1">
      <alignment horizontal="right" vertical="center" wrapText="1"/>
    </xf>
    <xf numFmtId="165" fontId="16" fillId="20" borderId="2" xfId="0" applyNumberFormat="1" applyFont="1" applyFill="1" applyBorder="1" applyAlignment="1">
      <alignment horizontal="center" vertical="center" wrapText="1"/>
    </xf>
    <xf numFmtId="165" fontId="16" fillId="23" borderId="2" xfId="0" applyNumberFormat="1" applyFont="1" applyFill="1" applyBorder="1" applyAlignment="1">
      <alignment horizontal="center" vertical="center" wrapText="1"/>
    </xf>
    <xf numFmtId="165" fontId="16" fillId="21" borderId="2" xfId="0" applyNumberFormat="1" applyFont="1" applyFill="1" applyBorder="1" applyAlignment="1">
      <alignment horizontal="center" vertical="center" wrapText="1"/>
    </xf>
    <xf numFmtId="165" fontId="16" fillId="29" borderId="2" xfId="0" applyNumberFormat="1" applyFont="1" applyFill="1" applyBorder="1" applyAlignment="1">
      <alignment horizontal="center" vertical="center" wrapText="1"/>
    </xf>
    <xf numFmtId="165" fontId="16" fillId="9" borderId="2" xfId="0" applyNumberFormat="1" applyFont="1" applyFill="1" applyBorder="1" applyAlignment="1">
      <alignment horizontal="center" vertical="center" wrapText="1"/>
    </xf>
    <xf numFmtId="166" fontId="16" fillId="2" borderId="35" xfId="0" applyNumberFormat="1" applyFont="1" applyFill="1" applyBorder="1" applyAlignment="1">
      <alignment horizontal="right" vertical="center" wrapText="1"/>
    </xf>
    <xf numFmtId="166" fontId="16" fillId="2" borderId="36" xfId="0" applyNumberFormat="1" applyFont="1" applyFill="1" applyBorder="1" applyAlignment="1">
      <alignment horizontal="right" vertical="center" wrapText="1"/>
    </xf>
    <xf numFmtId="166" fontId="16" fillId="3" borderId="37" xfId="0" applyNumberFormat="1" applyFont="1" applyFill="1" applyBorder="1" applyAlignment="1">
      <alignment horizontal="right" vertical="center" wrapText="1"/>
    </xf>
    <xf numFmtId="166" fontId="16" fillId="3" borderId="38" xfId="0" applyNumberFormat="1" applyFont="1" applyFill="1" applyBorder="1" applyAlignment="1">
      <alignment horizontal="right" vertical="center" wrapText="1"/>
    </xf>
    <xf numFmtId="167" fontId="16" fillId="2" borderId="35" xfId="0" applyNumberFormat="1" applyFont="1" applyFill="1" applyBorder="1" applyAlignment="1">
      <alignment horizontal="right" vertical="center"/>
    </xf>
    <xf numFmtId="167" fontId="16" fillId="2" borderId="36" xfId="0" applyNumberFormat="1" applyFont="1" applyFill="1" applyBorder="1" applyAlignment="1">
      <alignment horizontal="right" vertical="center"/>
    </xf>
    <xf numFmtId="167" fontId="16" fillId="3" borderId="37" xfId="0" applyNumberFormat="1" applyFont="1" applyFill="1" applyBorder="1" applyAlignment="1">
      <alignment horizontal="right" vertical="center"/>
    </xf>
    <xf numFmtId="167" fontId="16" fillId="3" borderId="38" xfId="0" applyNumberFormat="1" applyFont="1" applyFill="1" applyBorder="1" applyAlignment="1">
      <alignment horizontal="right" vertical="center"/>
    </xf>
  </cellXfs>
  <cellStyles count="1">
    <cellStyle name="Normal" xfId="0" builtinId="0"/>
  </cellStyles>
  <dxfs count="0"/>
  <tableStyles count="0" defaultTableStyle="TableStyleMedium2" defaultPivotStyle="PivotStyleLight16"/>
  <colors>
    <mruColors>
      <color rgb="FF11E973"/>
      <color rgb="FF4CF297"/>
      <color rgb="FFBBB287"/>
      <color rgb="FFD3CDB1"/>
      <color rgb="FFD9D4BD"/>
      <color rgb="FFFFFFB7"/>
      <color rgb="FFFFFF8B"/>
      <color rgb="FFEAF55D"/>
      <color rgb="FFFFFF9F"/>
      <color rgb="FFFFFF5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200025</xdr:colOff>
      <xdr:row>19</xdr:row>
      <xdr:rowOff>257175</xdr:rowOff>
    </xdr:from>
    <xdr:to>
      <xdr:col>7</xdr:col>
      <xdr:colOff>942975</xdr:colOff>
      <xdr:row>19</xdr:row>
      <xdr:rowOff>257175</xdr:rowOff>
    </xdr:to>
    <xdr:sp macro="" textlink="">
      <xdr:nvSpPr>
        <xdr:cNvPr id="2" name="Line 1"/>
        <xdr:cNvSpPr>
          <a:spLocks noChangeShapeType="1"/>
        </xdr:cNvSpPr>
      </xdr:nvSpPr>
      <xdr:spPr bwMode="auto">
        <a:xfrm>
          <a:off x="7381875" y="2828925"/>
          <a:ext cx="7429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18</xdr:row>
      <xdr:rowOff>0</xdr:rowOff>
    </xdr:from>
    <xdr:to>
      <xdr:col>7</xdr:col>
      <xdr:colOff>904875</xdr:colOff>
      <xdr:row>18</xdr:row>
      <xdr:rowOff>0</xdr:rowOff>
    </xdr:to>
    <xdr:sp macro="" textlink="">
      <xdr:nvSpPr>
        <xdr:cNvPr id="3" name="Line 3"/>
        <xdr:cNvSpPr>
          <a:spLocks noChangeShapeType="1"/>
        </xdr:cNvSpPr>
      </xdr:nvSpPr>
      <xdr:spPr bwMode="auto">
        <a:xfrm>
          <a:off x="7400925" y="2095500"/>
          <a:ext cx="685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4</xdr:row>
      <xdr:rowOff>219075</xdr:rowOff>
    </xdr:from>
    <xdr:to>
      <xdr:col>7</xdr:col>
      <xdr:colOff>923925</xdr:colOff>
      <xdr:row>4</xdr:row>
      <xdr:rowOff>219075</xdr:rowOff>
    </xdr:to>
    <xdr:sp macro="" textlink="">
      <xdr:nvSpPr>
        <xdr:cNvPr id="4" name="Line 4"/>
        <xdr:cNvSpPr>
          <a:spLocks noChangeShapeType="1"/>
        </xdr:cNvSpPr>
      </xdr:nvSpPr>
      <xdr:spPr bwMode="auto">
        <a:xfrm>
          <a:off x="7410450" y="187642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29</xdr:row>
      <xdr:rowOff>0</xdr:rowOff>
    </xdr:from>
    <xdr:to>
      <xdr:col>7</xdr:col>
      <xdr:colOff>952500</xdr:colOff>
      <xdr:row>29</xdr:row>
      <xdr:rowOff>0</xdr:rowOff>
    </xdr:to>
    <xdr:sp macro="" textlink="">
      <xdr:nvSpPr>
        <xdr:cNvPr id="5" name="Line 5"/>
        <xdr:cNvSpPr>
          <a:spLocks noChangeShapeType="1"/>
        </xdr:cNvSpPr>
      </xdr:nvSpPr>
      <xdr:spPr bwMode="auto">
        <a:xfrm>
          <a:off x="7439025" y="894397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42</xdr:row>
      <xdr:rowOff>0</xdr:rowOff>
    </xdr:from>
    <xdr:to>
      <xdr:col>7</xdr:col>
      <xdr:colOff>952500</xdr:colOff>
      <xdr:row>42</xdr:row>
      <xdr:rowOff>0</xdr:rowOff>
    </xdr:to>
    <xdr:sp macro="" textlink="">
      <xdr:nvSpPr>
        <xdr:cNvPr id="6" name="Line 6"/>
        <xdr:cNvSpPr>
          <a:spLocks noChangeShapeType="1"/>
        </xdr:cNvSpPr>
      </xdr:nvSpPr>
      <xdr:spPr bwMode="auto">
        <a:xfrm>
          <a:off x="7439025" y="184785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29</xdr:row>
      <xdr:rowOff>0</xdr:rowOff>
    </xdr:from>
    <xdr:to>
      <xdr:col>7</xdr:col>
      <xdr:colOff>923925</xdr:colOff>
      <xdr:row>29</xdr:row>
      <xdr:rowOff>0</xdr:rowOff>
    </xdr:to>
    <xdr:sp macro="" textlink="">
      <xdr:nvSpPr>
        <xdr:cNvPr id="7" name="Line 7"/>
        <xdr:cNvSpPr>
          <a:spLocks noChangeShapeType="1"/>
        </xdr:cNvSpPr>
      </xdr:nvSpPr>
      <xdr:spPr bwMode="auto">
        <a:xfrm>
          <a:off x="7410450" y="717232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13</xdr:row>
      <xdr:rowOff>228600</xdr:rowOff>
    </xdr:from>
    <xdr:to>
      <xdr:col>7</xdr:col>
      <xdr:colOff>914400</xdr:colOff>
      <xdr:row>13</xdr:row>
      <xdr:rowOff>228600</xdr:rowOff>
    </xdr:to>
    <xdr:sp macro="" textlink="">
      <xdr:nvSpPr>
        <xdr:cNvPr id="8" name="Line 8"/>
        <xdr:cNvSpPr>
          <a:spLocks noChangeShapeType="1"/>
        </xdr:cNvSpPr>
      </xdr:nvSpPr>
      <xdr:spPr bwMode="auto">
        <a:xfrm>
          <a:off x="7400925" y="67437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33</xdr:row>
      <xdr:rowOff>228600</xdr:rowOff>
    </xdr:from>
    <xdr:to>
      <xdr:col>7</xdr:col>
      <xdr:colOff>952500</xdr:colOff>
      <xdr:row>33</xdr:row>
      <xdr:rowOff>228600</xdr:rowOff>
    </xdr:to>
    <xdr:sp macro="" textlink="">
      <xdr:nvSpPr>
        <xdr:cNvPr id="9" name="Line 10"/>
        <xdr:cNvSpPr>
          <a:spLocks noChangeShapeType="1"/>
        </xdr:cNvSpPr>
      </xdr:nvSpPr>
      <xdr:spPr bwMode="auto">
        <a:xfrm>
          <a:off x="7419975" y="14668500"/>
          <a:ext cx="714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34</xdr:row>
      <xdr:rowOff>238125</xdr:rowOff>
    </xdr:from>
    <xdr:to>
      <xdr:col>7</xdr:col>
      <xdr:colOff>923925</xdr:colOff>
      <xdr:row>34</xdr:row>
      <xdr:rowOff>238125</xdr:rowOff>
    </xdr:to>
    <xdr:sp macro="" textlink="">
      <xdr:nvSpPr>
        <xdr:cNvPr id="10" name="Line 12"/>
        <xdr:cNvSpPr>
          <a:spLocks noChangeShapeType="1"/>
        </xdr:cNvSpPr>
      </xdr:nvSpPr>
      <xdr:spPr bwMode="auto">
        <a:xfrm>
          <a:off x="7419975" y="15116175"/>
          <a:ext cx="685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36</xdr:row>
      <xdr:rowOff>257175</xdr:rowOff>
    </xdr:from>
    <xdr:to>
      <xdr:col>7</xdr:col>
      <xdr:colOff>962025</xdr:colOff>
      <xdr:row>36</xdr:row>
      <xdr:rowOff>257175</xdr:rowOff>
    </xdr:to>
    <xdr:sp macro="" textlink="">
      <xdr:nvSpPr>
        <xdr:cNvPr id="11" name="Line 13"/>
        <xdr:cNvSpPr>
          <a:spLocks noChangeShapeType="1"/>
        </xdr:cNvSpPr>
      </xdr:nvSpPr>
      <xdr:spPr bwMode="auto">
        <a:xfrm>
          <a:off x="7604125" y="15636875"/>
          <a:ext cx="685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35</xdr:row>
      <xdr:rowOff>228600</xdr:rowOff>
    </xdr:from>
    <xdr:to>
      <xdr:col>7</xdr:col>
      <xdr:colOff>952500</xdr:colOff>
      <xdr:row>35</xdr:row>
      <xdr:rowOff>228600</xdr:rowOff>
    </xdr:to>
    <xdr:sp macro="" textlink="">
      <xdr:nvSpPr>
        <xdr:cNvPr id="12" name="Line 14"/>
        <xdr:cNvSpPr>
          <a:spLocks noChangeShapeType="1"/>
        </xdr:cNvSpPr>
      </xdr:nvSpPr>
      <xdr:spPr bwMode="auto">
        <a:xfrm>
          <a:off x="7448550" y="16059150"/>
          <a:ext cx="685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38</xdr:row>
      <xdr:rowOff>228600</xdr:rowOff>
    </xdr:from>
    <xdr:to>
      <xdr:col>7</xdr:col>
      <xdr:colOff>923925</xdr:colOff>
      <xdr:row>38</xdr:row>
      <xdr:rowOff>228600</xdr:rowOff>
    </xdr:to>
    <xdr:sp macro="" textlink="">
      <xdr:nvSpPr>
        <xdr:cNvPr id="13" name="Line 15"/>
        <xdr:cNvSpPr>
          <a:spLocks noChangeShapeType="1"/>
        </xdr:cNvSpPr>
      </xdr:nvSpPr>
      <xdr:spPr bwMode="auto">
        <a:xfrm>
          <a:off x="7419975" y="16516350"/>
          <a:ext cx="685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37</xdr:row>
      <xdr:rowOff>238125</xdr:rowOff>
    </xdr:from>
    <xdr:to>
      <xdr:col>7</xdr:col>
      <xdr:colOff>952500</xdr:colOff>
      <xdr:row>37</xdr:row>
      <xdr:rowOff>238125</xdr:rowOff>
    </xdr:to>
    <xdr:sp macro="" textlink="">
      <xdr:nvSpPr>
        <xdr:cNvPr id="14" name="Line 16"/>
        <xdr:cNvSpPr>
          <a:spLocks noChangeShapeType="1"/>
        </xdr:cNvSpPr>
      </xdr:nvSpPr>
      <xdr:spPr bwMode="auto">
        <a:xfrm>
          <a:off x="7419975" y="16964025"/>
          <a:ext cx="714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180975</xdr:colOff>
      <xdr:row>40</xdr:row>
      <xdr:rowOff>219075</xdr:rowOff>
    </xdr:from>
    <xdr:to>
      <xdr:col>7</xdr:col>
      <xdr:colOff>904875</xdr:colOff>
      <xdr:row>40</xdr:row>
      <xdr:rowOff>219075</xdr:rowOff>
    </xdr:to>
    <xdr:sp macro="" textlink="">
      <xdr:nvSpPr>
        <xdr:cNvPr id="15" name="Line 18"/>
        <xdr:cNvSpPr>
          <a:spLocks noChangeShapeType="1"/>
        </xdr:cNvSpPr>
      </xdr:nvSpPr>
      <xdr:spPr bwMode="auto">
        <a:xfrm>
          <a:off x="7362825" y="17821275"/>
          <a:ext cx="7239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114300</xdr:colOff>
      <xdr:row>42</xdr:row>
      <xdr:rowOff>266700</xdr:rowOff>
    </xdr:from>
    <xdr:to>
      <xdr:col>7</xdr:col>
      <xdr:colOff>1165225</xdr:colOff>
      <xdr:row>42</xdr:row>
      <xdr:rowOff>269875</xdr:rowOff>
    </xdr:to>
    <xdr:sp macro="" textlink="">
      <xdr:nvSpPr>
        <xdr:cNvPr id="16" name="Line 19"/>
        <xdr:cNvSpPr>
          <a:spLocks noChangeShapeType="1"/>
        </xdr:cNvSpPr>
      </xdr:nvSpPr>
      <xdr:spPr bwMode="auto">
        <a:xfrm>
          <a:off x="7442200" y="19177000"/>
          <a:ext cx="1050925" cy="31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41</xdr:row>
      <xdr:rowOff>257175</xdr:rowOff>
    </xdr:from>
    <xdr:to>
      <xdr:col>7</xdr:col>
      <xdr:colOff>933450</xdr:colOff>
      <xdr:row>41</xdr:row>
      <xdr:rowOff>257175</xdr:rowOff>
    </xdr:to>
    <xdr:sp macro="" textlink="">
      <xdr:nvSpPr>
        <xdr:cNvPr id="17" name="Line 20"/>
        <xdr:cNvSpPr>
          <a:spLocks noChangeShapeType="1"/>
        </xdr:cNvSpPr>
      </xdr:nvSpPr>
      <xdr:spPr bwMode="auto">
        <a:xfrm>
          <a:off x="7400925" y="18278475"/>
          <a:ext cx="714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30</xdr:row>
      <xdr:rowOff>0</xdr:rowOff>
    </xdr:from>
    <xdr:to>
      <xdr:col>7</xdr:col>
      <xdr:colOff>971550</xdr:colOff>
      <xdr:row>30</xdr:row>
      <xdr:rowOff>0</xdr:rowOff>
    </xdr:to>
    <xdr:sp macro="" textlink="">
      <xdr:nvSpPr>
        <xdr:cNvPr id="18" name="Line 21"/>
        <xdr:cNvSpPr>
          <a:spLocks noChangeShapeType="1"/>
        </xdr:cNvSpPr>
      </xdr:nvSpPr>
      <xdr:spPr bwMode="auto">
        <a:xfrm>
          <a:off x="7458075" y="84963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12</xdr:row>
      <xdr:rowOff>0</xdr:rowOff>
    </xdr:from>
    <xdr:to>
      <xdr:col>7</xdr:col>
      <xdr:colOff>1000125</xdr:colOff>
      <xdr:row>12</xdr:row>
      <xdr:rowOff>0</xdr:rowOff>
    </xdr:to>
    <xdr:sp macro="" textlink="">
      <xdr:nvSpPr>
        <xdr:cNvPr id="19" name="Line 22"/>
        <xdr:cNvSpPr>
          <a:spLocks noChangeShapeType="1"/>
        </xdr:cNvSpPr>
      </xdr:nvSpPr>
      <xdr:spPr bwMode="auto">
        <a:xfrm>
          <a:off x="7439025" y="10020300"/>
          <a:ext cx="7429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32</xdr:row>
      <xdr:rowOff>219075</xdr:rowOff>
    </xdr:from>
    <xdr:to>
      <xdr:col>7</xdr:col>
      <xdr:colOff>942975</xdr:colOff>
      <xdr:row>32</xdr:row>
      <xdr:rowOff>219075</xdr:rowOff>
    </xdr:to>
    <xdr:sp macro="" textlink="">
      <xdr:nvSpPr>
        <xdr:cNvPr id="20" name="Line 25"/>
        <xdr:cNvSpPr>
          <a:spLocks noChangeShapeType="1"/>
        </xdr:cNvSpPr>
      </xdr:nvSpPr>
      <xdr:spPr bwMode="auto">
        <a:xfrm>
          <a:off x="7410450" y="14201775"/>
          <a:ext cx="714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18</xdr:row>
      <xdr:rowOff>228600</xdr:rowOff>
    </xdr:from>
    <xdr:to>
      <xdr:col>7</xdr:col>
      <xdr:colOff>923925</xdr:colOff>
      <xdr:row>18</xdr:row>
      <xdr:rowOff>228600</xdr:rowOff>
    </xdr:to>
    <xdr:sp macro="" textlink="">
      <xdr:nvSpPr>
        <xdr:cNvPr id="22" name="Line 28"/>
        <xdr:cNvSpPr>
          <a:spLocks noChangeShapeType="1"/>
        </xdr:cNvSpPr>
      </xdr:nvSpPr>
      <xdr:spPr bwMode="auto">
        <a:xfrm>
          <a:off x="7410450" y="23241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39</xdr:row>
      <xdr:rowOff>257175</xdr:rowOff>
    </xdr:from>
    <xdr:to>
      <xdr:col>7</xdr:col>
      <xdr:colOff>933450</xdr:colOff>
      <xdr:row>39</xdr:row>
      <xdr:rowOff>257175</xdr:rowOff>
    </xdr:to>
    <xdr:sp macro="" textlink="">
      <xdr:nvSpPr>
        <xdr:cNvPr id="23" name="Line 29"/>
        <xdr:cNvSpPr>
          <a:spLocks noChangeShapeType="1"/>
        </xdr:cNvSpPr>
      </xdr:nvSpPr>
      <xdr:spPr bwMode="auto">
        <a:xfrm>
          <a:off x="7400925" y="17421225"/>
          <a:ext cx="714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33</xdr:row>
      <xdr:rowOff>0</xdr:rowOff>
    </xdr:from>
    <xdr:to>
      <xdr:col>7</xdr:col>
      <xdr:colOff>942975</xdr:colOff>
      <xdr:row>33</xdr:row>
      <xdr:rowOff>0</xdr:rowOff>
    </xdr:to>
    <xdr:sp macro="" textlink="">
      <xdr:nvSpPr>
        <xdr:cNvPr id="24" name="Line 32"/>
        <xdr:cNvSpPr>
          <a:spLocks noChangeShapeType="1"/>
        </xdr:cNvSpPr>
      </xdr:nvSpPr>
      <xdr:spPr bwMode="auto">
        <a:xfrm>
          <a:off x="7410450" y="13744575"/>
          <a:ext cx="714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29</xdr:row>
      <xdr:rowOff>219075</xdr:rowOff>
    </xdr:from>
    <xdr:to>
      <xdr:col>7</xdr:col>
      <xdr:colOff>933450</xdr:colOff>
      <xdr:row>29</xdr:row>
      <xdr:rowOff>219075</xdr:rowOff>
    </xdr:to>
    <xdr:sp macro="" textlink="">
      <xdr:nvSpPr>
        <xdr:cNvPr id="25" name="Line 33"/>
        <xdr:cNvSpPr>
          <a:spLocks noChangeShapeType="1"/>
        </xdr:cNvSpPr>
      </xdr:nvSpPr>
      <xdr:spPr bwMode="auto">
        <a:xfrm>
          <a:off x="7419975" y="1023937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14</xdr:row>
      <xdr:rowOff>228600</xdr:rowOff>
    </xdr:from>
    <xdr:to>
      <xdr:col>7</xdr:col>
      <xdr:colOff>962025</xdr:colOff>
      <xdr:row>14</xdr:row>
      <xdr:rowOff>228600</xdr:rowOff>
    </xdr:to>
    <xdr:sp macro="" textlink="">
      <xdr:nvSpPr>
        <xdr:cNvPr id="27" name="Line 36"/>
        <xdr:cNvSpPr>
          <a:spLocks noChangeShapeType="1"/>
        </xdr:cNvSpPr>
      </xdr:nvSpPr>
      <xdr:spPr bwMode="auto">
        <a:xfrm>
          <a:off x="7448550" y="106870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5</xdr:row>
      <xdr:rowOff>228600</xdr:rowOff>
    </xdr:from>
    <xdr:to>
      <xdr:col>7</xdr:col>
      <xdr:colOff>914400</xdr:colOff>
      <xdr:row>5</xdr:row>
      <xdr:rowOff>228600</xdr:rowOff>
    </xdr:to>
    <xdr:sp macro="" textlink="">
      <xdr:nvSpPr>
        <xdr:cNvPr id="28" name="Line 37"/>
        <xdr:cNvSpPr>
          <a:spLocks noChangeShapeType="1"/>
        </xdr:cNvSpPr>
      </xdr:nvSpPr>
      <xdr:spPr bwMode="auto">
        <a:xfrm>
          <a:off x="7400925" y="45529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31</xdr:row>
      <xdr:rowOff>228600</xdr:rowOff>
    </xdr:from>
    <xdr:to>
      <xdr:col>7</xdr:col>
      <xdr:colOff>914400</xdr:colOff>
      <xdr:row>31</xdr:row>
      <xdr:rowOff>228600</xdr:rowOff>
    </xdr:to>
    <xdr:sp macro="" textlink="">
      <xdr:nvSpPr>
        <xdr:cNvPr id="29" name="Line 38"/>
        <xdr:cNvSpPr>
          <a:spLocks noChangeShapeType="1"/>
        </xdr:cNvSpPr>
      </xdr:nvSpPr>
      <xdr:spPr bwMode="auto">
        <a:xfrm>
          <a:off x="7400925" y="120015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17</xdr:row>
      <xdr:rowOff>228600</xdr:rowOff>
    </xdr:from>
    <xdr:to>
      <xdr:col>7</xdr:col>
      <xdr:colOff>914400</xdr:colOff>
      <xdr:row>17</xdr:row>
      <xdr:rowOff>228600</xdr:rowOff>
    </xdr:to>
    <xdr:sp macro="" textlink="">
      <xdr:nvSpPr>
        <xdr:cNvPr id="30" name="Line 39"/>
        <xdr:cNvSpPr>
          <a:spLocks noChangeShapeType="1"/>
        </xdr:cNvSpPr>
      </xdr:nvSpPr>
      <xdr:spPr bwMode="auto">
        <a:xfrm>
          <a:off x="7400925" y="124396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23</xdr:row>
      <xdr:rowOff>0</xdr:rowOff>
    </xdr:from>
    <xdr:to>
      <xdr:col>7</xdr:col>
      <xdr:colOff>914400</xdr:colOff>
      <xdr:row>23</xdr:row>
      <xdr:rowOff>0</xdr:rowOff>
    </xdr:to>
    <xdr:sp macro="" textlink="">
      <xdr:nvSpPr>
        <xdr:cNvPr id="31" name="Line 40"/>
        <xdr:cNvSpPr>
          <a:spLocks noChangeShapeType="1"/>
        </xdr:cNvSpPr>
      </xdr:nvSpPr>
      <xdr:spPr bwMode="auto">
        <a:xfrm>
          <a:off x="7400925" y="54292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22</xdr:row>
      <xdr:rowOff>0</xdr:rowOff>
    </xdr:from>
    <xdr:to>
      <xdr:col>7</xdr:col>
      <xdr:colOff>914400</xdr:colOff>
      <xdr:row>22</xdr:row>
      <xdr:rowOff>0</xdr:rowOff>
    </xdr:to>
    <xdr:sp macro="" textlink="">
      <xdr:nvSpPr>
        <xdr:cNvPr id="32" name="Line 41"/>
        <xdr:cNvSpPr>
          <a:spLocks noChangeShapeType="1"/>
        </xdr:cNvSpPr>
      </xdr:nvSpPr>
      <xdr:spPr bwMode="auto">
        <a:xfrm>
          <a:off x="7400925" y="41148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15</xdr:row>
      <xdr:rowOff>228600</xdr:rowOff>
    </xdr:from>
    <xdr:to>
      <xdr:col>7</xdr:col>
      <xdr:colOff>914400</xdr:colOff>
      <xdr:row>15</xdr:row>
      <xdr:rowOff>228600</xdr:rowOff>
    </xdr:to>
    <xdr:sp macro="" textlink="">
      <xdr:nvSpPr>
        <xdr:cNvPr id="34" name="Line 43"/>
        <xdr:cNvSpPr>
          <a:spLocks noChangeShapeType="1"/>
        </xdr:cNvSpPr>
      </xdr:nvSpPr>
      <xdr:spPr bwMode="auto">
        <a:xfrm>
          <a:off x="7400925" y="115633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36</xdr:row>
      <xdr:rowOff>0</xdr:rowOff>
    </xdr:from>
    <xdr:to>
      <xdr:col>7</xdr:col>
      <xdr:colOff>914400</xdr:colOff>
      <xdr:row>36</xdr:row>
      <xdr:rowOff>0</xdr:rowOff>
    </xdr:to>
    <xdr:sp macro="" textlink="">
      <xdr:nvSpPr>
        <xdr:cNvPr id="35" name="Line 44"/>
        <xdr:cNvSpPr>
          <a:spLocks noChangeShapeType="1"/>
        </xdr:cNvSpPr>
      </xdr:nvSpPr>
      <xdr:spPr bwMode="auto">
        <a:xfrm>
          <a:off x="7400925" y="153543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36</xdr:row>
      <xdr:rowOff>0</xdr:rowOff>
    </xdr:from>
    <xdr:to>
      <xdr:col>7</xdr:col>
      <xdr:colOff>923925</xdr:colOff>
      <xdr:row>36</xdr:row>
      <xdr:rowOff>0</xdr:rowOff>
    </xdr:to>
    <xdr:sp macro="" textlink="">
      <xdr:nvSpPr>
        <xdr:cNvPr id="36" name="Line 46"/>
        <xdr:cNvSpPr>
          <a:spLocks noChangeShapeType="1"/>
        </xdr:cNvSpPr>
      </xdr:nvSpPr>
      <xdr:spPr bwMode="auto">
        <a:xfrm>
          <a:off x="7410450" y="153543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23</xdr:row>
      <xdr:rowOff>228600</xdr:rowOff>
    </xdr:from>
    <xdr:to>
      <xdr:col>7</xdr:col>
      <xdr:colOff>914400</xdr:colOff>
      <xdr:row>23</xdr:row>
      <xdr:rowOff>228600</xdr:rowOff>
    </xdr:to>
    <xdr:sp macro="" textlink="">
      <xdr:nvSpPr>
        <xdr:cNvPr id="37" name="Line 47"/>
        <xdr:cNvSpPr>
          <a:spLocks noChangeShapeType="1"/>
        </xdr:cNvSpPr>
      </xdr:nvSpPr>
      <xdr:spPr bwMode="auto">
        <a:xfrm>
          <a:off x="7400925" y="5867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22</xdr:row>
      <xdr:rowOff>228600</xdr:rowOff>
    </xdr:from>
    <xdr:to>
      <xdr:col>7</xdr:col>
      <xdr:colOff>971550</xdr:colOff>
      <xdr:row>22</xdr:row>
      <xdr:rowOff>228600</xdr:rowOff>
    </xdr:to>
    <xdr:sp macro="" textlink="">
      <xdr:nvSpPr>
        <xdr:cNvPr id="38" name="Line 48"/>
        <xdr:cNvSpPr>
          <a:spLocks noChangeShapeType="1"/>
        </xdr:cNvSpPr>
      </xdr:nvSpPr>
      <xdr:spPr bwMode="auto">
        <a:xfrm>
          <a:off x="7458075" y="49911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23</xdr:row>
      <xdr:rowOff>228600</xdr:rowOff>
    </xdr:from>
    <xdr:to>
      <xdr:col>7</xdr:col>
      <xdr:colOff>914400</xdr:colOff>
      <xdr:row>23</xdr:row>
      <xdr:rowOff>228600</xdr:rowOff>
    </xdr:to>
    <xdr:sp macro="" textlink="">
      <xdr:nvSpPr>
        <xdr:cNvPr id="39" name="Line 38"/>
        <xdr:cNvSpPr>
          <a:spLocks noChangeShapeType="1"/>
        </xdr:cNvSpPr>
      </xdr:nvSpPr>
      <xdr:spPr bwMode="auto">
        <a:xfrm>
          <a:off x="7400925" y="80581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27</xdr:row>
      <xdr:rowOff>228600</xdr:rowOff>
    </xdr:from>
    <xdr:to>
      <xdr:col>7</xdr:col>
      <xdr:colOff>914400</xdr:colOff>
      <xdr:row>27</xdr:row>
      <xdr:rowOff>228600</xdr:rowOff>
    </xdr:to>
    <xdr:sp macro="" textlink="">
      <xdr:nvSpPr>
        <xdr:cNvPr id="40" name="Line 38"/>
        <xdr:cNvSpPr>
          <a:spLocks noChangeShapeType="1"/>
        </xdr:cNvSpPr>
      </xdr:nvSpPr>
      <xdr:spPr bwMode="auto">
        <a:xfrm>
          <a:off x="7400925" y="98107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22</xdr:row>
      <xdr:rowOff>228600</xdr:rowOff>
    </xdr:from>
    <xdr:to>
      <xdr:col>7</xdr:col>
      <xdr:colOff>914400</xdr:colOff>
      <xdr:row>22</xdr:row>
      <xdr:rowOff>228600</xdr:rowOff>
    </xdr:to>
    <xdr:sp macro="" textlink="">
      <xdr:nvSpPr>
        <xdr:cNvPr id="41" name="Line 49"/>
        <xdr:cNvSpPr>
          <a:spLocks noChangeShapeType="1"/>
        </xdr:cNvSpPr>
      </xdr:nvSpPr>
      <xdr:spPr bwMode="auto">
        <a:xfrm>
          <a:off x="7400925" y="76200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24</xdr:row>
      <xdr:rowOff>228600</xdr:rowOff>
    </xdr:from>
    <xdr:to>
      <xdr:col>7</xdr:col>
      <xdr:colOff>914400</xdr:colOff>
      <xdr:row>24</xdr:row>
      <xdr:rowOff>228600</xdr:rowOff>
    </xdr:to>
    <xdr:sp macro="" textlink="">
      <xdr:nvSpPr>
        <xdr:cNvPr id="42" name="Line 49"/>
        <xdr:cNvSpPr>
          <a:spLocks noChangeShapeType="1"/>
        </xdr:cNvSpPr>
      </xdr:nvSpPr>
      <xdr:spPr bwMode="auto">
        <a:xfrm>
          <a:off x="7400925" y="93726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26</xdr:row>
      <xdr:rowOff>219075</xdr:rowOff>
    </xdr:from>
    <xdr:to>
      <xdr:col>7</xdr:col>
      <xdr:colOff>933450</xdr:colOff>
      <xdr:row>26</xdr:row>
      <xdr:rowOff>219075</xdr:rowOff>
    </xdr:to>
    <xdr:sp macro="" textlink="">
      <xdr:nvSpPr>
        <xdr:cNvPr id="43" name="Line 33"/>
        <xdr:cNvSpPr>
          <a:spLocks noChangeShapeType="1"/>
        </xdr:cNvSpPr>
      </xdr:nvSpPr>
      <xdr:spPr bwMode="auto">
        <a:xfrm>
          <a:off x="7566025" y="1234757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12</xdr:row>
      <xdr:rowOff>228600</xdr:rowOff>
    </xdr:from>
    <xdr:to>
      <xdr:col>7</xdr:col>
      <xdr:colOff>914400</xdr:colOff>
      <xdr:row>12</xdr:row>
      <xdr:rowOff>228600</xdr:rowOff>
    </xdr:to>
    <xdr:sp macro="" textlink="">
      <xdr:nvSpPr>
        <xdr:cNvPr id="44" name="Line 42"/>
        <xdr:cNvSpPr>
          <a:spLocks noChangeShapeType="1"/>
        </xdr:cNvSpPr>
      </xdr:nvSpPr>
      <xdr:spPr bwMode="auto">
        <a:xfrm>
          <a:off x="7546975" y="52578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25</xdr:row>
      <xdr:rowOff>219075</xdr:rowOff>
    </xdr:from>
    <xdr:to>
      <xdr:col>7</xdr:col>
      <xdr:colOff>933450</xdr:colOff>
      <xdr:row>25</xdr:row>
      <xdr:rowOff>219075</xdr:rowOff>
    </xdr:to>
    <xdr:sp macro="" textlink="">
      <xdr:nvSpPr>
        <xdr:cNvPr id="46" name="Line 33"/>
        <xdr:cNvSpPr>
          <a:spLocks noChangeShapeType="1"/>
        </xdr:cNvSpPr>
      </xdr:nvSpPr>
      <xdr:spPr bwMode="auto">
        <a:xfrm>
          <a:off x="7693025" y="1201737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28</xdr:row>
      <xdr:rowOff>219075</xdr:rowOff>
    </xdr:from>
    <xdr:to>
      <xdr:col>7</xdr:col>
      <xdr:colOff>933450</xdr:colOff>
      <xdr:row>28</xdr:row>
      <xdr:rowOff>219075</xdr:rowOff>
    </xdr:to>
    <xdr:sp macro="" textlink="">
      <xdr:nvSpPr>
        <xdr:cNvPr id="48" name="Line 33"/>
        <xdr:cNvSpPr>
          <a:spLocks noChangeShapeType="1"/>
        </xdr:cNvSpPr>
      </xdr:nvSpPr>
      <xdr:spPr bwMode="auto">
        <a:xfrm>
          <a:off x="5413375" y="13350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4"/>
  <sheetViews>
    <sheetView tabSelected="1" zoomScale="75" zoomScaleNormal="75" workbookViewId="0">
      <selection sqref="A1:N1"/>
    </sheetView>
  </sheetViews>
  <sheetFormatPr defaultRowHeight="12.75"/>
  <cols>
    <col min="1" max="1" width="5.85546875" style="4" bestFit="1" customWidth="1"/>
    <col min="2" max="2" width="36.42578125" style="4" customWidth="1"/>
    <col min="3" max="3" width="25.42578125" style="4" bestFit="1" customWidth="1"/>
    <col min="4" max="4" width="11.42578125" style="4" bestFit="1" customWidth="1"/>
    <col min="5" max="5" width="12.7109375" style="5" bestFit="1" customWidth="1"/>
    <col min="6" max="6" width="5.7109375" style="6" bestFit="1" customWidth="1"/>
    <col min="7" max="7" width="6.5703125" style="4" bestFit="1" customWidth="1"/>
    <col min="8" max="8" width="18" style="4" bestFit="1" customWidth="1"/>
    <col min="9" max="9" width="14.42578125" style="7" bestFit="1" customWidth="1"/>
    <col min="10" max="10" width="9.28515625" style="8" customWidth="1"/>
    <col min="11" max="11" width="13" style="7" bestFit="1" customWidth="1"/>
    <col min="12" max="12" width="8.28515625" style="7" customWidth="1"/>
    <col min="13" max="13" width="10.42578125" style="4" bestFit="1" customWidth="1"/>
    <col min="14" max="14" width="8.7109375" style="4" bestFit="1" customWidth="1"/>
    <col min="15" max="16384" width="9.140625" style="4"/>
  </cols>
  <sheetData>
    <row r="1" spans="1:14" s="1" customFormat="1" ht="34.5" customHeight="1">
      <c r="A1" s="309" t="s">
        <v>50</v>
      </c>
      <c r="B1" s="310"/>
      <c r="C1" s="310"/>
      <c r="D1" s="310"/>
      <c r="E1" s="310"/>
      <c r="F1" s="310"/>
      <c r="G1" s="310"/>
      <c r="H1" s="310"/>
      <c r="I1" s="310"/>
      <c r="J1" s="310"/>
      <c r="K1" s="310"/>
      <c r="L1" s="310"/>
      <c r="M1" s="310"/>
      <c r="N1" s="311"/>
    </row>
    <row r="2" spans="1:14" s="1" customFormat="1" ht="24" thickBot="1">
      <c r="A2" s="312" t="s">
        <v>79</v>
      </c>
      <c r="B2" s="313"/>
      <c r="C2" s="313"/>
      <c r="D2" s="313"/>
      <c r="E2" s="313"/>
      <c r="F2" s="313"/>
      <c r="G2" s="313"/>
      <c r="H2" s="313"/>
      <c r="I2" s="313"/>
      <c r="J2" s="313"/>
      <c r="K2" s="313"/>
      <c r="L2" s="313"/>
      <c r="M2" s="313"/>
      <c r="N2" s="314"/>
    </row>
    <row r="3" spans="1:14" s="2" customFormat="1" ht="35.25" customHeight="1">
      <c r="A3" s="334" t="s">
        <v>61</v>
      </c>
      <c r="B3" s="332" t="s">
        <v>10</v>
      </c>
      <c r="C3" s="315" t="s">
        <v>16</v>
      </c>
      <c r="D3" s="317" t="s">
        <v>14</v>
      </c>
      <c r="E3" s="319" t="s">
        <v>80</v>
      </c>
      <c r="F3" s="320"/>
      <c r="G3" s="322" t="s">
        <v>56</v>
      </c>
      <c r="H3" s="324" t="s">
        <v>81</v>
      </c>
      <c r="I3" s="325"/>
      <c r="J3" s="328" t="s">
        <v>59</v>
      </c>
      <c r="K3" s="330" t="s">
        <v>82</v>
      </c>
      <c r="L3" s="330"/>
      <c r="M3" s="319" t="s">
        <v>83</v>
      </c>
      <c r="N3" s="338"/>
    </row>
    <row r="4" spans="1:14" s="2" customFormat="1" ht="64.5" customHeight="1" thickBot="1">
      <c r="A4" s="335"/>
      <c r="B4" s="333"/>
      <c r="C4" s="316"/>
      <c r="D4" s="318"/>
      <c r="E4" s="321"/>
      <c r="F4" s="321"/>
      <c r="G4" s="323"/>
      <c r="H4" s="326"/>
      <c r="I4" s="327"/>
      <c r="J4" s="329"/>
      <c r="K4" s="331"/>
      <c r="L4" s="331"/>
      <c r="M4" s="28" t="s">
        <v>52</v>
      </c>
      <c r="N4" s="24" t="s">
        <v>51</v>
      </c>
    </row>
    <row r="5" spans="1:14" s="2" customFormat="1" ht="35.1" customHeight="1">
      <c r="A5" s="114">
        <v>1</v>
      </c>
      <c r="B5" s="115" t="s">
        <v>96</v>
      </c>
      <c r="C5" s="116" t="s">
        <v>18</v>
      </c>
      <c r="D5" s="117" t="s">
        <v>9</v>
      </c>
      <c r="E5" s="303">
        <v>0.91301399999999999</v>
      </c>
      <c r="F5" s="118" t="s">
        <v>12</v>
      </c>
      <c r="G5" s="119">
        <v>0.93</v>
      </c>
      <c r="H5" s="120" t="s">
        <v>65</v>
      </c>
      <c r="I5" s="121">
        <f t="shared" ref="I5:I12" si="0">(E5*1000)/(8250*0.93)</f>
        <v>0.11899824046920822</v>
      </c>
      <c r="J5" s="122">
        <f t="shared" ref="J5:J43" si="1">+(I5/$I$5)*100</f>
        <v>100</v>
      </c>
      <c r="K5" s="386">
        <v>0.78661499999999995</v>
      </c>
      <c r="L5" s="123" t="s">
        <v>19</v>
      </c>
      <c r="M5" s="124">
        <f t="shared" ref="M5:M12" si="2">+(E5/K5)-1</f>
        <v>0.16068724852691596</v>
      </c>
      <c r="N5" s="125">
        <v>8</v>
      </c>
    </row>
    <row r="6" spans="1:14" s="2" customFormat="1" ht="35.1" customHeight="1">
      <c r="A6" s="114">
        <v>2</v>
      </c>
      <c r="B6" s="126" t="s">
        <v>97</v>
      </c>
      <c r="C6" s="116" t="s">
        <v>21</v>
      </c>
      <c r="D6" s="117" t="s">
        <v>9</v>
      </c>
      <c r="E6" s="303">
        <v>1.383502</v>
      </c>
      <c r="F6" s="118" t="s">
        <v>12</v>
      </c>
      <c r="G6" s="119">
        <v>0.93</v>
      </c>
      <c r="H6" s="127" t="s">
        <v>124</v>
      </c>
      <c r="I6" s="121">
        <f t="shared" si="0"/>
        <v>0.18031958292603453</v>
      </c>
      <c r="J6" s="122">
        <f t="shared" ref="J6:J12" si="3">+(I6/$I$5)*100</f>
        <v>151.53130182012541</v>
      </c>
      <c r="K6" s="386">
        <v>0.830461</v>
      </c>
      <c r="L6" s="128" t="s">
        <v>19</v>
      </c>
      <c r="M6" s="124">
        <f t="shared" si="2"/>
        <v>0.66594457777065985</v>
      </c>
      <c r="N6" s="125">
        <v>28</v>
      </c>
    </row>
    <row r="7" spans="1:14" s="2" customFormat="1" ht="35.1" customHeight="1">
      <c r="A7" s="114">
        <v>3</v>
      </c>
      <c r="B7" s="126" t="s">
        <v>98</v>
      </c>
      <c r="C7" s="116" t="s">
        <v>21</v>
      </c>
      <c r="D7" s="117" t="s">
        <v>9</v>
      </c>
      <c r="E7" s="303">
        <v>1.405572</v>
      </c>
      <c r="F7" s="118" t="s">
        <v>12</v>
      </c>
      <c r="G7" s="119">
        <v>0.93</v>
      </c>
      <c r="H7" s="127" t="s">
        <v>125</v>
      </c>
      <c r="I7" s="121">
        <f t="shared" si="0"/>
        <v>0.18319608993157382</v>
      </c>
      <c r="J7" s="122">
        <f t="shared" si="3"/>
        <v>153.94857033955668</v>
      </c>
      <c r="K7" s="386">
        <v>0.84880699999999998</v>
      </c>
      <c r="L7" s="128" t="s">
        <v>19</v>
      </c>
      <c r="M7" s="124">
        <f t="shared" si="2"/>
        <v>0.65593827572110031</v>
      </c>
      <c r="N7" s="125">
        <v>24</v>
      </c>
    </row>
    <row r="8" spans="1:14" s="2" customFormat="1" ht="35.1" customHeight="1">
      <c r="A8" s="129">
        <v>4</v>
      </c>
      <c r="B8" s="130" t="s">
        <v>99</v>
      </c>
      <c r="C8" s="131" t="s">
        <v>53</v>
      </c>
      <c r="D8" s="132" t="s">
        <v>9</v>
      </c>
      <c r="E8" s="402">
        <v>0.97997900000000004</v>
      </c>
      <c r="F8" s="133" t="s">
        <v>12</v>
      </c>
      <c r="G8" s="134">
        <v>0.93</v>
      </c>
      <c r="H8" s="135" t="s">
        <v>130</v>
      </c>
      <c r="I8" s="136">
        <f t="shared" si="0"/>
        <v>0.12772616487455199</v>
      </c>
      <c r="J8" s="137">
        <f t="shared" si="3"/>
        <v>107.33449870429151</v>
      </c>
      <c r="K8" s="391">
        <v>0.87095900000000004</v>
      </c>
      <c r="L8" s="138" t="s">
        <v>19</v>
      </c>
      <c r="M8" s="139">
        <f t="shared" si="2"/>
        <v>0.12517236747079941</v>
      </c>
      <c r="N8" s="140">
        <v>7</v>
      </c>
    </row>
    <row r="9" spans="1:14" s="2" customFormat="1" ht="35.1" customHeight="1">
      <c r="A9" s="129">
        <v>5</v>
      </c>
      <c r="B9" s="141" t="s">
        <v>100</v>
      </c>
      <c r="C9" s="131" t="s">
        <v>21</v>
      </c>
      <c r="D9" s="132" t="s">
        <v>9</v>
      </c>
      <c r="E9" s="402">
        <v>1.448807</v>
      </c>
      <c r="F9" s="133" t="s">
        <v>12</v>
      </c>
      <c r="G9" s="134">
        <v>0.93</v>
      </c>
      <c r="H9" s="135" t="s">
        <v>126</v>
      </c>
      <c r="I9" s="136">
        <f t="shared" si="0"/>
        <v>0.18883115021179536</v>
      </c>
      <c r="J9" s="137">
        <f t="shared" si="3"/>
        <v>158.68398513056755</v>
      </c>
      <c r="K9" s="391">
        <v>0.84474700000000003</v>
      </c>
      <c r="L9" s="138" t="s">
        <v>19</v>
      </c>
      <c r="M9" s="139">
        <f t="shared" si="2"/>
        <v>0.71507800560404466</v>
      </c>
      <c r="N9" s="140">
        <v>32</v>
      </c>
    </row>
    <row r="10" spans="1:14" s="2" customFormat="1" ht="35.1" customHeight="1">
      <c r="A10" s="142">
        <v>6</v>
      </c>
      <c r="B10" s="141" t="s">
        <v>101</v>
      </c>
      <c r="C10" s="131" t="s">
        <v>23</v>
      </c>
      <c r="D10" s="132" t="s">
        <v>9</v>
      </c>
      <c r="E10" s="402">
        <v>1.0234650000000001</v>
      </c>
      <c r="F10" s="133" t="s">
        <v>12</v>
      </c>
      <c r="G10" s="134">
        <v>0.93</v>
      </c>
      <c r="H10" s="135" t="s">
        <v>118</v>
      </c>
      <c r="I10" s="136">
        <f t="shared" si="0"/>
        <v>0.1333939393939394</v>
      </c>
      <c r="J10" s="137">
        <f t="shared" si="3"/>
        <v>112.09740485907116</v>
      </c>
      <c r="K10" s="391">
        <v>0.86521000000000003</v>
      </c>
      <c r="L10" s="138" t="s">
        <v>19</v>
      </c>
      <c r="M10" s="139">
        <f t="shared" si="2"/>
        <v>0.18290935148692222</v>
      </c>
      <c r="N10" s="140">
        <v>10</v>
      </c>
    </row>
    <row r="11" spans="1:14" s="2" customFormat="1" ht="35.1" customHeight="1">
      <c r="A11" s="143">
        <v>7</v>
      </c>
      <c r="B11" s="144" t="s">
        <v>102</v>
      </c>
      <c r="C11" s="145" t="s">
        <v>21</v>
      </c>
      <c r="D11" s="146" t="s">
        <v>9</v>
      </c>
      <c r="E11" s="404">
        <v>1.448785</v>
      </c>
      <c r="F11" s="147" t="s">
        <v>12</v>
      </c>
      <c r="G11" s="148">
        <v>0.93</v>
      </c>
      <c r="H11" s="149" t="s">
        <v>127</v>
      </c>
      <c r="I11" s="150">
        <f t="shared" ref="I11" si="4">(E11*1000)/(8250*0.93)</f>
        <v>0.18882828282828285</v>
      </c>
      <c r="J11" s="151">
        <f t="shared" ref="J11" si="5">+(I11/$I$5)*100</f>
        <v>158.68157552896233</v>
      </c>
      <c r="K11" s="393">
        <v>0.91798000000000002</v>
      </c>
      <c r="L11" s="152" t="s">
        <v>19</v>
      </c>
      <c r="M11" s="153">
        <f t="shared" ref="M11" si="6">+(E11/K11)-1</f>
        <v>0.578231551885662</v>
      </c>
      <c r="N11" s="154">
        <v>19</v>
      </c>
    </row>
    <row r="12" spans="1:14" s="2" customFormat="1" ht="35.1" customHeight="1">
      <c r="A12" s="143">
        <v>7</v>
      </c>
      <c r="B12" s="144" t="s">
        <v>101</v>
      </c>
      <c r="C12" s="145" t="s">
        <v>21</v>
      </c>
      <c r="D12" s="146" t="s">
        <v>9</v>
      </c>
      <c r="E12" s="404">
        <v>1.488785</v>
      </c>
      <c r="F12" s="147" t="s">
        <v>12</v>
      </c>
      <c r="G12" s="148">
        <v>0.93</v>
      </c>
      <c r="H12" s="149" t="s">
        <v>128</v>
      </c>
      <c r="I12" s="150">
        <f t="shared" si="0"/>
        <v>0.19404170739654611</v>
      </c>
      <c r="J12" s="151">
        <f t="shared" si="3"/>
        <v>163.06266935665826</v>
      </c>
      <c r="K12" s="393">
        <v>0.88159500000000002</v>
      </c>
      <c r="L12" s="152" t="s">
        <v>19</v>
      </c>
      <c r="M12" s="153">
        <f t="shared" si="2"/>
        <v>0.68874029457971053</v>
      </c>
      <c r="N12" s="154">
        <v>31</v>
      </c>
    </row>
    <row r="13" spans="1:14" s="2" customFormat="1" ht="35.1" customHeight="1">
      <c r="A13" s="245">
        <v>8</v>
      </c>
      <c r="B13" s="246" t="s">
        <v>103</v>
      </c>
      <c r="C13" s="247" t="s">
        <v>53</v>
      </c>
      <c r="D13" s="248" t="s">
        <v>9</v>
      </c>
      <c r="E13" s="405">
        <v>1.050195</v>
      </c>
      <c r="F13" s="249" t="s">
        <v>12</v>
      </c>
      <c r="G13" s="250">
        <v>0.93</v>
      </c>
      <c r="H13" s="251" t="s">
        <v>131</v>
      </c>
      <c r="I13" s="252">
        <f t="shared" ref="I13" si="7">(E13*1000)/(8250*0.93)</f>
        <v>0.13687781036168131</v>
      </c>
      <c r="J13" s="253">
        <f t="shared" ref="J13" si="8">+(I13/$I$5)*100</f>
        <v>115.02507080942897</v>
      </c>
      <c r="K13" s="396">
        <v>0.93893800000000005</v>
      </c>
      <c r="L13" s="254" t="s">
        <v>19</v>
      </c>
      <c r="M13" s="255">
        <f t="shared" ref="M13" si="9">+(E13/K13)-1</f>
        <v>0.11849238181860766</v>
      </c>
      <c r="N13" s="256">
        <v>5</v>
      </c>
    </row>
    <row r="14" spans="1:14" s="2" customFormat="1" ht="35.1" customHeight="1">
      <c r="A14" s="155">
        <v>9</v>
      </c>
      <c r="B14" s="156" t="s">
        <v>104</v>
      </c>
      <c r="C14" s="157" t="s">
        <v>23</v>
      </c>
      <c r="D14" s="158" t="s">
        <v>9</v>
      </c>
      <c r="E14" s="305">
        <v>1.0754900000000001</v>
      </c>
      <c r="F14" s="159" t="s">
        <v>12</v>
      </c>
      <c r="G14" s="160">
        <v>0.93</v>
      </c>
      <c r="H14" s="161" t="s">
        <v>119</v>
      </c>
      <c r="I14" s="162">
        <f>(E14*1000)/(8250*0.93)</f>
        <v>0.14017464972303681</v>
      </c>
      <c r="J14" s="163">
        <f t="shared" ref="J14:J22" si="10">+(I14/$I$5)*100</f>
        <v>117.79556501871819</v>
      </c>
      <c r="K14" s="395">
        <v>0.90254599999999996</v>
      </c>
      <c r="L14" s="164" t="s">
        <v>19</v>
      </c>
      <c r="M14" s="165">
        <f t="shared" ref="M14:M19" si="11">+(E14/K14)-1</f>
        <v>0.19161793415515671</v>
      </c>
      <c r="N14" s="166">
        <v>11</v>
      </c>
    </row>
    <row r="15" spans="1:14" s="2" customFormat="1" ht="35.1" customHeight="1">
      <c r="A15" s="155">
        <v>10</v>
      </c>
      <c r="B15" s="156" t="s">
        <v>104</v>
      </c>
      <c r="C15" s="157" t="s">
        <v>21</v>
      </c>
      <c r="D15" s="158" t="s">
        <v>9</v>
      </c>
      <c r="E15" s="305">
        <v>1.562851</v>
      </c>
      <c r="F15" s="159" t="s">
        <v>12</v>
      </c>
      <c r="G15" s="160">
        <v>0.93</v>
      </c>
      <c r="H15" s="161" t="s">
        <v>129</v>
      </c>
      <c r="I15" s="162">
        <f>(E15*1000)/(8250*0.93)</f>
        <v>0.2036951449983708</v>
      </c>
      <c r="J15" s="163">
        <f>+(I15/$I$5)*100</f>
        <v>171.17492174271149</v>
      </c>
      <c r="K15" s="395">
        <v>0.94316500000000003</v>
      </c>
      <c r="L15" s="164" t="s">
        <v>19</v>
      </c>
      <c r="M15" s="165">
        <f t="shared" si="11"/>
        <v>0.65702819761123443</v>
      </c>
      <c r="N15" s="166">
        <v>25</v>
      </c>
    </row>
    <row r="16" spans="1:14" s="2" customFormat="1" ht="35.1" customHeight="1">
      <c r="A16" s="155">
        <v>11</v>
      </c>
      <c r="B16" s="156" t="s">
        <v>105</v>
      </c>
      <c r="C16" s="157" t="s">
        <v>22</v>
      </c>
      <c r="D16" s="158" t="s">
        <v>9</v>
      </c>
      <c r="E16" s="305">
        <v>1.145554</v>
      </c>
      <c r="F16" s="159" t="s">
        <v>12</v>
      </c>
      <c r="G16" s="160">
        <v>0.93</v>
      </c>
      <c r="H16" s="161" t="s">
        <v>92</v>
      </c>
      <c r="I16" s="162">
        <f>(E16*1000)/(8250*0.93)</f>
        <v>0.14930648419680675</v>
      </c>
      <c r="J16" s="163">
        <f t="shared" si="10"/>
        <v>125.46948896731045</v>
      </c>
      <c r="K16" s="395">
        <v>0.96061399999999997</v>
      </c>
      <c r="L16" s="164" t="s">
        <v>19</v>
      </c>
      <c r="M16" s="165">
        <f t="shared" si="11"/>
        <v>0.19252269902374941</v>
      </c>
      <c r="N16" s="166">
        <v>12</v>
      </c>
    </row>
    <row r="17" spans="1:14" s="2" customFormat="1" ht="35.1" customHeight="1">
      <c r="A17" s="61">
        <v>12</v>
      </c>
      <c r="B17" s="62" t="s">
        <v>38</v>
      </c>
      <c r="C17" s="105" t="s">
        <v>48</v>
      </c>
      <c r="D17" s="63" t="s">
        <v>46</v>
      </c>
      <c r="E17" s="406">
        <v>0.47875000000000001</v>
      </c>
      <c r="F17" s="64" t="s">
        <v>11</v>
      </c>
      <c r="G17" s="65">
        <v>0.65</v>
      </c>
      <c r="H17" s="66" t="s">
        <v>57</v>
      </c>
      <c r="I17" s="67">
        <f>(E17*1000)/(4724*0.65)</f>
        <v>0.15591415358561844</v>
      </c>
      <c r="J17" s="68">
        <f>+(I17/$I$5)*100</f>
        <v>131.02223442199764</v>
      </c>
      <c r="K17" s="392">
        <v>0.45905000000000001</v>
      </c>
      <c r="L17" s="69" t="s">
        <v>11</v>
      </c>
      <c r="M17" s="70">
        <f>+(E17/K17)-1</f>
        <v>4.2914715172639228E-2</v>
      </c>
      <c r="N17" s="71">
        <v>2</v>
      </c>
    </row>
    <row r="18" spans="1:14" s="2" customFormat="1" ht="35.1" customHeight="1">
      <c r="A18" s="72">
        <v>13</v>
      </c>
      <c r="B18" s="73" t="s">
        <v>105</v>
      </c>
      <c r="C18" s="106" t="s">
        <v>20</v>
      </c>
      <c r="D18" s="74" t="s">
        <v>9</v>
      </c>
      <c r="E18" s="304">
        <v>1.2105060000000001</v>
      </c>
      <c r="F18" s="75" t="s">
        <v>12</v>
      </c>
      <c r="G18" s="76">
        <v>0.93</v>
      </c>
      <c r="H18" s="77" t="s">
        <v>95</v>
      </c>
      <c r="I18" s="78">
        <f>(E18*1000)/(8250*0.93)</f>
        <v>0.1577720430107527</v>
      </c>
      <c r="J18" s="79">
        <f>+(I18/$I$5)*100</f>
        <v>132.58350912472315</v>
      </c>
      <c r="K18" s="387">
        <v>1.002804</v>
      </c>
      <c r="L18" s="80" t="s">
        <v>19</v>
      </c>
      <c r="M18" s="81">
        <f t="shared" si="11"/>
        <v>0.20712123206528887</v>
      </c>
      <c r="N18" s="82">
        <v>13</v>
      </c>
    </row>
    <row r="19" spans="1:14" s="2" customFormat="1" ht="35.1" customHeight="1">
      <c r="A19" s="83">
        <v>14</v>
      </c>
      <c r="B19" s="84" t="s">
        <v>106</v>
      </c>
      <c r="C19" s="106" t="s">
        <v>18</v>
      </c>
      <c r="D19" s="74" t="s">
        <v>9</v>
      </c>
      <c r="E19" s="304">
        <v>1.3677699999999999</v>
      </c>
      <c r="F19" s="75" t="s">
        <v>12</v>
      </c>
      <c r="G19" s="76">
        <v>0.93</v>
      </c>
      <c r="H19" s="85" t="s">
        <v>67</v>
      </c>
      <c r="I19" s="78">
        <f>(E19*1000)/(8250*0.93)</f>
        <v>0.1782691430433366</v>
      </c>
      <c r="J19" s="79">
        <f t="shared" si="10"/>
        <v>149.80821761769261</v>
      </c>
      <c r="K19" s="387">
        <v>0.81899999999999995</v>
      </c>
      <c r="L19" s="80" t="s">
        <v>19</v>
      </c>
      <c r="M19" s="81">
        <f t="shared" si="11"/>
        <v>0.67004884004884002</v>
      </c>
      <c r="N19" s="82">
        <v>30</v>
      </c>
    </row>
    <row r="20" spans="1:14" s="2" customFormat="1" ht="35.1" customHeight="1">
      <c r="A20" s="72">
        <v>15</v>
      </c>
      <c r="B20" s="86" t="s">
        <v>107</v>
      </c>
      <c r="C20" s="107" t="s">
        <v>18</v>
      </c>
      <c r="D20" s="87" t="s">
        <v>9</v>
      </c>
      <c r="E20" s="304">
        <v>1.3745270000000001</v>
      </c>
      <c r="F20" s="88" t="s">
        <v>12</v>
      </c>
      <c r="G20" s="89">
        <v>0.93</v>
      </c>
      <c r="H20" s="90" t="s">
        <v>66</v>
      </c>
      <c r="I20" s="91">
        <f t="shared" ref="I20" si="12">(E20*1000)/(8250*0.93)</f>
        <v>0.17914982078853048</v>
      </c>
      <c r="J20" s="79">
        <f t="shared" si="10"/>
        <v>150.54829389253615</v>
      </c>
      <c r="K20" s="387">
        <v>0.82299999999999995</v>
      </c>
      <c r="L20" s="92" t="s">
        <v>19</v>
      </c>
      <c r="M20" s="93">
        <f t="shared" ref="M20" si="13">+(E20/K20)-1</f>
        <v>0.67014216281895522</v>
      </c>
      <c r="N20" s="94">
        <v>30</v>
      </c>
    </row>
    <row r="21" spans="1:14" s="2" customFormat="1" ht="35.1" customHeight="1">
      <c r="A21" s="167">
        <v>16</v>
      </c>
      <c r="B21" s="168" t="s">
        <v>97</v>
      </c>
      <c r="C21" s="169" t="s">
        <v>23</v>
      </c>
      <c r="D21" s="170" t="s">
        <v>9</v>
      </c>
      <c r="E21" s="403">
        <v>1.3784430000000001</v>
      </c>
      <c r="F21" s="171" t="s">
        <v>12</v>
      </c>
      <c r="G21" s="172">
        <v>0.93</v>
      </c>
      <c r="H21" s="173" t="s">
        <v>120</v>
      </c>
      <c r="I21" s="174">
        <f>(E21*1000)/(8250*0.93)</f>
        <v>0.17966021505376345</v>
      </c>
      <c r="J21" s="175">
        <f t="shared" si="10"/>
        <v>150.97720297826757</v>
      </c>
      <c r="K21" s="388">
        <v>0.82578600000000002</v>
      </c>
      <c r="L21" s="176" t="s">
        <v>19</v>
      </c>
      <c r="M21" s="177">
        <f>+(E21/K21)-1</f>
        <v>0.6692496603236191</v>
      </c>
      <c r="N21" s="178">
        <v>29</v>
      </c>
    </row>
    <row r="22" spans="1:14" s="2" customFormat="1" ht="35.1" customHeight="1">
      <c r="A22" s="179">
        <v>17</v>
      </c>
      <c r="B22" s="180" t="s">
        <v>108</v>
      </c>
      <c r="C22" s="169" t="s">
        <v>53</v>
      </c>
      <c r="D22" s="170" t="s">
        <v>9</v>
      </c>
      <c r="E22" s="403">
        <v>1.380471</v>
      </c>
      <c r="F22" s="171" t="s">
        <v>12</v>
      </c>
      <c r="G22" s="172">
        <v>0.93</v>
      </c>
      <c r="H22" s="173" t="s">
        <v>132</v>
      </c>
      <c r="I22" s="174">
        <f>(E22*1000)/(8250*0.93)</f>
        <v>0.17992453567937439</v>
      </c>
      <c r="J22" s="175">
        <f t="shared" si="10"/>
        <v>151.19932443533176</v>
      </c>
      <c r="K22" s="388">
        <v>0.83457599999999998</v>
      </c>
      <c r="L22" s="176" t="s">
        <v>19</v>
      </c>
      <c r="M22" s="177">
        <f>+(E22/K22)-1</f>
        <v>0.65409860815551846</v>
      </c>
      <c r="N22" s="178">
        <v>23</v>
      </c>
    </row>
    <row r="23" spans="1:14" s="2" customFormat="1" ht="35.1" customHeight="1">
      <c r="A23" s="179">
        <v>18</v>
      </c>
      <c r="B23" s="181" t="s">
        <v>109</v>
      </c>
      <c r="C23" s="169" t="s">
        <v>53</v>
      </c>
      <c r="D23" s="170" t="s">
        <v>9</v>
      </c>
      <c r="E23" s="403">
        <v>1.38602</v>
      </c>
      <c r="F23" s="171" t="s">
        <v>12</v>
      </c>
      <c r="G23" s="172">
        <v>0.93</v>
      </c>
      <c r="H23" s="173" t="s">
        <v>133</v>
      </c>
      <c r="I23" s="174">
        <f t="shared" ref="I23" si="14">(E23*1000)/(8250*0.93)</f>
        <v>0.18064776800260671</v>
      </c>
      <c r="J23" s="175">
        <f t="shared" ref="J23" si="15">+(I23/$I$5)*100</f>
        <v>151.80709167657889</v>
      </c>
      <c r="K23" s="388">
        <v>0.83457599999999998</v>
      </c>
      <c r="L23" s="176" t="s">
        <v>19</v>
      </c>
      <c r="M23" s="177">
        <f t="shared" ref="M23:M24" si="16">+(E23/K23)-1</f>
        <v>0.66074749333793448</v>
      </c>
      <c r="N23" s="178">
        <v>27</v>
      </c>
    </row>
    <row r="24" spans="1:14" s="2" customFormat="1" ht="35.1" customHeight="1">
      <c r="A24" s="182">
        <v>19</v>
      </c>
      <c r="B24" s="183" t="s">
        <v>110</v>
      </c>
      <c r="C24" s="108" t="s">
        <v>23</v>
      </c>
      <c r="D24" s="52" t="s">
        <v>9</v>
      </c>
      <c r="E24" s="308">
        <v>1.3927480000000001</v>
      </c>
      <c r="F24" s="53" t="s">
        <v>12</v>
      </c>
      <c r="G24" s="54">
        <v>0.93</v>
      </c>
      <c r="H24" s="55" t="s">
        <v>121</v>
      </c>
      <c r="I24" s="56">
        <f>(E24*1000)/(8250*0.93)</f>
        <v>0.18152466601498859</v>
      </c>
      <c r="J24" s="57">
        <f>+(I24/$I$5)*100</f>
        <v>152.54399165839735</v>
      </c>
      <c r="K24" s="389">
        <v>0.83596499999999996</v>
      </c>
      <c r="L24" s="58" t="s">
        <v>19</v>
      </c>
      <c r="M24" s="59">
        <f t="shared" si="16"/>
        <v>0.66603625749881901</v>
      </c>
      <c r="N24" s="60">
        <v>28</v>
      </c>
    </row>
    <row r="25" spans="1:14" s="2" customFormat="1" ht="35.1" customHeight="1">
      <c r="A25" s="182">
        <v>20</v>
      </c>
      <c r="B25" s="184" t="s">
        <v>111</v>
      </c>
      <c r="C25" s="108" t="s">
        <v>53</v>
      </c>
      <c r="D25" s="52" t="s">
        <v>9</v>
      </c>
      <c r="E25" s="308">
        <v>1.4092309999999999</v>
      </c>
      <c r="F25" s="53" t="s">
        <v>12</v>
      </c>
      <c r="G25" s="54">
        <v>0.93</v>
      </c>
      <c r="H25" s="55" t="s">
        <v>134</v>
      </c>
      <c r="I25" s="56">
        <f>(E25*1000)/(8250*0.93)</f>
        <v>0.18367298794395567</v>
      </c>
      <c r="J25" s="57">
        <f>+(I25/$I$5)*100</f>
        <v>154.34933089744513</v>
      </c>
      <c r="K25" s="389">
        <v>0.83457599999999998</v>
      </c>
      <c r="L25" s="58" t="s">
        <v>19</v>
      </c>
      <c r="M25" s="59">
        <f>+(E25/K25)-1</f>
        <v>0.68855922049040452</v>
      </c>
      <c r="N25" s="60">
        <v>31</v>
      </c>
    </row>
    <row r="26" spans="1:14" s="2" customFormat="1" ht="35.1" customHeight="1">
      <c r="A26" s="50">
        <v>21</v>
      </c>
      <c r="B26" s="51" t="s">
        <v>116</v>
      </c>
      <c r="C26" s="108" t="s">
        <v>20</v>
      </c>
      <c r="D26" s="52" t="s">
        <v>9</v>
      </c>
      <c r="E26" s="308">
        <v>1.6720189999999999</v>
      </c>
      <c r="F26" s="53" t="s">
        <v>12</v>
      </c>
      <c r="G26" s="54">
        <v>0.93</v>
      </c>
      <c r="H26" s="55" t="s">
        <v>94</v>
      </c>
      <c r="I26" s="56">
        <f>(E26*1000)/(8250*0.93)</f>
        <v>0.21792362333007495</v>
      </c>
      <c r="J26" s="57">
        <f t="shared" ref="J26" si="17">+(I26/$I$5)*100</f>
        <v>183.1318030172593</v>
      </c>
      <c r="K26" s="389">
        <v>1.0391889999999999</v>
      </c>
      <c r="L26" s="58" t="s">
        <v>19</v>
      </c>
      <c r="M26" s="59">
        <f>+(E26/K26)-1</f>
        <v>0.60896526040980037</v>
      </c>
      <c r="N26" s="60">
        <v>20</v>
      </c>
    </row>
    <row r="27" spans="1:14" s="2" customFormat="1" ht="35.1" customHeight="1">
      <c r="A27" s="50">
        <v>21</v>
      </c>
      <c r="B27" s="51" t="s">
        <v>112</v>
      </c>
      <c r="C27" s="108" t="s">
        <v>20</v>
      </c>
      <c r="D27" s="52" t="s">
        <v>9</v>
      </c>
      <c r="E27" s="308">
        <v>1.415764</v>
      </c>
      <c r="F27" s="53" t="s">
        <v>12</v>
      </c>
      <c r="G27" s="54">
        <v>0.93</v>
      </c>
      <c r="H27" s="55" t="s">
        <v>94</v>
      </c>
      <c r="I27" s="56">
        <f>(E27*1000)/(8250*0.93)</f>
        <v>0.18452447051156731</v>
      </c>
      <c r="J27" s="57">
        <f t="shared" ref="J27" si="18">+(I27/$I$5)*100</f>
        <v>155.06487304685362</v>
      </c>
      <c r="K27" s="389">
        <v>0.85296700000000003</v>
      </c>
      <c r="L27" s="58" t="s">
        <v>19</v>
      </c>
      <c r="M27" s="59">
        <f>+(E27/K27)-1</f>
        <v>0.65981098917074155</v>
      </c>
      <c r="N27" s="60">
        <v>26</v>
      </c>
    </row>
    <row r="28" spans="1:14" s="2" customFormat="1" ht="35.1" customHeight="1">
      <c r="A28" s="185">
        <v>22</v>
      </c>
      <c r="B28" s="186" t="s">
        <v>113</v>
      </c>
      <c r="C28" s="187" t="s">
        <v>23</v>
      </c>
      <c r="D28" s="188" t="s">
        <v>9</v>
      </c>
      <c r="E28" s="306">
        <v>1.41869</v>
      </c>
      <c r="F28" s="189" t="s">
        <v>12</v>
      </c>
      <c r="G28" s="190">
        <v>0.93</v>
      </c>
      <c r="H28" s="191" t="s">
        <v>123</v>
      </c>
      <c r="I28" s="192">
        <f t="shared" ref="I28:I29" si="19">(E28*1000)/(8250*0.93)</f>
        <v>0.18490583251873574</v>
      </c>
      <c r="J28" s="193">
        <f>+(I28/$I$5)*100</f>
        <v>155.38535006034954</v>
      </c>
      <c r="K28" s="390">
        <v>0.85442499999999999</v>
      </c>
      <c r="L28" s="194" t="s">
        <v>19</v>
      </c>
      <c r="M28" s="195">
        <f t="shared" ref="M28:M29" si="20">+(E28/K28)-1</f>
        <v>0.66040319513122858</v>
      </c>
      <c r="N28" s="196">
        <v>26</v>
      </c>
    </row>
    <row r="29" spans="1:14" s="2" customFormat="1" ht="35.1" customHeight="1">
      <c r="A29" s="197">
        <v>23</v>
      </c>
      <c r="B29" s="198" t="s">
        <v>117</v>
      </c>
      <c r="C29" s="187" t="s">
        <v>22</v>
      </c>
      <c r="D29" s="188" t="s">
        <v>9</v>
      </c>
      <c r="E29" s="306">
        <v>1.607067</v>
      </c>
      <c r="F29" s="189" t="s">
        <v>12</v>
      </c>
      <c r="G29" s="190">
        <v>0.93</v>
      </c>
      <c r="H29" s="191" t="s">
        <v>93</v>
      </c>
      <c r="I29" s="192">
        <f t="shared" si="19"/>
        <v>0.20945806451612903</v>
      </c>
      <c r="J29" s="193">
        <f t="shared" ref="J29" si="21">+(I29/$I$5)*100</f>
        <v>176.01778285984659</v>
      </c>
      <c r="K29" s="390">
        <v>0.99699899999999997</v>
      </c>
      <c r="L29" s="194" t="s">
        <v>19</v>
      </c>
      <c r="M29" s="195">
        <f t="shared" si="20"/>
        <v>0.61190432487896174</v>
      </c>
      <c r="N29" s="196">
        <v>21</v>
      </c>
    </row>
    <row r="30" spans="1:14" s="2" customFormat="1" ht="35.1" customHeight="1">
      <c r="A30" s="197">
        <v>23</v>
      </c>
      <c r="B30" s="198" t="s">
        <v>114</v>
      </c>
      <c r="C30" s="187" t="s">
        <v>22</v>
      </c>
      <c r="D30" s="188" t="s">
        <v>9</v>
      </c>
      <c r="E30" s="306">
        <v>1.429692</v>
      </c>
      <c r="F30" s="189" t="s">
        <v>12</v>
      </c>
      <c r="G30" s="190">
        <v>0.93</v>
      </c>
      <c r="H30" s="191" t="s">
        <v>93</v>
      </c>
      <c r="I30" s="192">
        <f t="shared" ref="I30:I32" si="22">(E30*1000)/(8250*0.93)</f>
        <v>0.18633978494623657</v>
      </c>
      <c r="J30" s="193">
        <f t="shared" ref="J30:J32" si="23">+(I30/$I$5)*100</f>
        <v>156.59036991765734</v>
      </c>
      <c r="K30" s="390">
        <v>0.86427699999999996</v>
      </c>
      <c r="L30" s="194" t="s">
        <v>19</v>
      </c>
      <c r="M30" s="195">
        <f t="shared" ref="M30:M32" si="24">+(E30/K30)-1</f>
        <v>0.65420576967800836</v>
      </c>
      <c r="N30" s="196">
        <v>23</v>
      </c>
    </row>
    <row r="31" spans="1:14" s="2" customFormat="1" ht="35.1" customHeight="1">
      <c r="A31" s="185">
        <v>24</v>
      </c>
      <c r="B31" s="199" t="s">
        <v>115</v>
      </c>
      <c r="C31" s="187" t="s">
        <v>53</v>
      </c>
      <c r="D31" s="188" t="s">
        <v>9</v>
      </c>
      <c r="E31" s="306">
        <v>1.441492</v>
      </c>
      <c r="F31" s="189" t="s">
        <v>12</v>
      </c>
      <c r="G31" s="190">
        <v>0.93</v>
      </c>
      <c r="H31" s="191" t="s">
        <v>135</v>
      </c>
      <c r="I31" s="192">
        <f t="shared" si="22"/>
        <v>0.18787774519387423</v>
      </c>
      <c r="J31" s="193">
        <f t="shared" si="23"/>
        <v>157.88279259682764</v>
      </c>
      <c r="K31" s="390">
        <v>0.83457599999999998</v>
      </c>
      <c r="L31" s="194" t="s">
        <v>19</v>
      </c>
      <c r="M31" s="195">
        <f t="shared" si="24"/>
        <v>0.72721477732405448</v>
      </c>
      <c r="N31" s="196">
        <v>33</v>
      </c>
    </row>
    <row r="32" spans="1:14" s="2" customFormat="1" ht="35.1" customHeight="1">
      <c r="A32" s="200">
        <v>25</v>
      </c>
      <c r="B32" s="201" t="s">
        <v>102</v>
      </c>
      <c r="C32" s="202" t="s">
        <v>23</v>
      </c>
      <c r="D32" s="203" t="s">
        <v>9</v>
      </c>
      <c r="E32" s="307">
        <v>1.4849779999999999</v>
      </c>
      <c r="F32" s="204" t="s">
        <v>12</v>
      </c>
      <c r="G32" s="205">
        <v>0.93</v>
      </c>
      <c r="H32" s="206" t="s">
        <v>122</v>
      </c>
      <c r="I32" s="207">
        <f t="shared" si="22"/>
        <v>0.19354551971326162</v>
      </c>
      <c r="J32" s="208">
        <f t="shared" si="23"/>
        <v>162.64569875160728</v>
      </c>
      <c r="K32" s="394">
        <v>0.90159500000000004</v>
      </c>
      <c r="L32" s="209" t="s">
        <v>19</v>
      </c>
      <c r="M32" s="210">
        <f t="shared" si="24"/>
        <v>0.64705660523849384</v>
      </c>
      <c r="N32" s="211">
        <v>22</v>
      </c>
    </row>
    <row r="33" spans="1:14" s="2" customFormat="1" ht="35.1" customHeight="1">
      <c r="A33" s="197">
        <v>26</v>
      </c>
      <c r="B33" s="234" t="s">
        <v>37</v>
      </c>
      <c r="C33" s="235" t="s">
        <v>36</v>
      </c>
      <c r="D33" s="236" t="s">
        <v>45</v>
      </c>
      <c r="E33" s="302">
        <v>0.68</v>
      </c>
      <c r="F33" s="237" t="s">
        <v>11</v>
      </c>
      <c r="G33" s="238">
        <v>0.65</v>
      </c>
      <c r="H33" s="239" t="s">
        <v>58</v>
      </c>
      <c r="I33" s="240">
        <f>(E33*1000)/(4932*0.65)</f>
        <v>0.21211554058269386</v>
      </c>
      <c r="J33" s="241">
        <f>+(I33/$I$5)*100</f>
        <v>178.25098904515357</v>
      </c>
      <c r="K33" s="397">
        <v>0.63500000000000001</v>
      </c>
      <c r="L33" s="242" t="s">
        <v>11</v>
      </c>
      <c r="M33" s="243">
        <f>+(E33/K33)-1</f>
        <v>7.0866141732283561E-2</v>
      </c>
      <c r="N33" s="244">
        <v>4</v>
      </c>
    </row>
    <row r="34" spans="1:14" s="2" customFormat="1" ht="35.1" customHeight="1">
      <c r="A34" s="185">
        <v>27</v>
      </c>
      <c r="B34" s="232" t="s">
        <v>43</v>
      </c>
      <c r="C34" s="212" t="s">
        <v>24</v>
      </c>
      <c r="D34" s="213" t="s">
        <v>3</v>
      </c>
      <c r="E34" s="301">
        <v>1.3050847459999999</v>
      </c>
      <c r="F34" s="233" t="s">
        <v>11</v>
      </c>
      <c r="G34" s="214">
        <v>0.65</v>
      </c>
      <c r="H34" s="215" t="s">
        <v>60</v>
      </c>
      <c r="I34" s="216">
        <f>(E34*1000)/(7000*0.65)</f>
        <v>0.28683181230769228</v>
      </c>
      <c r="J34" s="217">
        <f>+(I34/$I$5)*100</f>
        <v>241.03870038474423</v>
      </c>
      <c r="K34" s="398">
        <v>0.88135600000000003</v>
      </c>
      <c r="L34" s="218" t="s">
        <v>11</v>
      </c>
      <c r="M34" s="219">
        <f t="shared" ref="M34:M39" si="25">+(E34/K34)-1</f>
        <v>0.48076911713314474</v>
      </c>
      <c r="N34" s="220">
        <v>15</v>
      </c>
    </row>
    <row r="35" spans="1:14" s="2" customFormat="1" ht="35.1" customHeight="1">
      <c r="A35" s="200">
        <v>28</v>
      </c>
      <c r="B35" s="257" t="s">
        <v>25</v>
      </c>
      <c r="C35" s="258" t="s">
        <v>26</v>
      </c>
      <c r="D35" s="259" t="s">
        <v>27</v>
      </c>
      <c r="E35" s="298">
        <v>2.6565940000000001</v>
      </c>
      <c r="F35" s="260" t="s">
        <v>44</v>
      </c>
      <c r="G35" s="261">
        <v>0.93</v>
      </c>
      <c r="H35" s="262" t="s">
        <v>90</v>
      </c>
      <c r="I35" s="263">
        <f>(E35*1000)/(8250*0.93)</f>
        <v>0.34624881068752039</v>
      </c>
      <c r="J35" s="264">
        <f>+(I35/$I$5)*100</f>
        <v>290.96968940235308</v>
      </c>
      <c r="K35" s="298">
        <v>1.6904269999999999</v>
      </c>
      <c r="L35" s="265" t="s">
        <v>19</v>
      </c>
      <c r="M35" s="266">
        <f>+(E35/K35)-1</f>
        <v>0.57155203981005998</v>
      </c>
      <c r="N35" s="267">
        <v>18</v>
      </c>
    </row>
    <row r="36" spans="1:14" s="2" customFormat="1" ht="35.1" customHeight="1">
      <c r="A36" s="197">
        <v>29</v>
      </c>
      <c r="B36" s="268" t="s">
        <v>28</v>
      </c>
      <c r="C36" s="269" t="s">
        <v>54</v>
      </c>
      <c r="D36" s="270" t="s">
        <v>4</v>
      </c>
      <c r="E36" s="300">
        <v>2.7118664407000002</v>
      </c>
      <c r="F36" s="271" t="s">
        <v>11</v>
      </c>
      <c r="G36" s="272">
        <v>0.8</v>
      </c>
      <c r="H36" s="273" t="s">
        <v>69</v>
      </c>
      <c r="I36" s="274">
        <f>(E36*1000)/(9562*0.8)</f>
        <v>0.35451088170623302</v>
      </c>
      <c r="J36" s="275">
        <f>+(I36/$I$5)*100</f>
        <v>297.91270888409957</v>
      </c>
      <c r="K36" s="300">
        <v>2.0847457629999999</v>
      </c>
      <c r="L36" s="276" t="s">
        <v>11</v>
      </c>
      <c r="M36" s="277">
        <f>+(E36/K36)-1</f>
        <v>0.30081398357061939</v>
      </c>
      <c r="N36" s="278">
        <v>14</v>
      </c>
    </row>
    <row r="37" spans="1:14" s="2" customFormat="1" ht="35.1" customHeight="1">
      <c r="A37" s="185">
        <v>30</v>
      </c>
      <c r="B37" s="41" t="s">
        <v>42</v>
      </c>
      <c r="C37" s="109" t="s">
        <v>26</v>
      </c>
      <c r="D37" s="42" t="s">
        <v>27</v>
      </c>
      <c r="E37" s="299">
        <v>2.7603960000000001</v>
      </c>
      <c r="F37" s="43" t="s">
        <v>44</v>
      </c>
      <c r="G37" s="44">
        <v>0.93</v>
      </c>
      <c r="H37" s="45" t="s">
        <v>91</v>
      </c>
      <c r="I37" s="46">
        <f>(E37*1000)/(8250*0.93)</f>
        <v>0.359777908113392</v>
      </c>
      <c r="J37" s="47">
        <f t="shared" si="1"/>
        <v>302.33884693991547</v>
      </c>
      <c r="K37" s="399">
        <v>1.768097</v>
      </c>
      <c r="L37" s="48" t="s">
        <v>19</v>
      </c>
      <c r="M37" s="291">
        <f t="shared" si="25"/>
        <v>0.56122429934556761</v>
      </c>
      <c r="N37" s="49">
        <v>16</v>
      </c>
    </row>
    <row r="38" spans="1:14" s="2" customFormat="1" ht="35.1" customHeight="1">
      <c r="A38" s="200">
        <v>31</v>
      </c>
      <c r="B38" s="279" t="s">
        <v>31</v>
      </c>
      <c r="C38" s="280" t="s">
        <v>32</v>
      </c>
      <c r="D38" s="281" t="s">
        <v>6</v>
      </c>
      <c r="E38" s="292">
        <v>5.8405469999999999</v>
      </c>
      <c r="F38" s="282" t="s">
        <v>11</v>
      </c>
      <c r="G38" s="283">
        <v>0.92</v>
      </c>
      <c r="H38" s="284" t="s">
        <v>86</v>
      </c>
      <c r="I38" s="285">
        <f>(E38*1000)/(11000*0.92)</f>
        <v>0.57712915019762845</v>
      </c>
      <c r="J38" s="286">
        <f>+(I38/$I$5)*100</f>
        <v>484.98965020156362</v>
      </c>
      <c r="K38" s="400">
        <v>5.5969379999999997</v>
      </c>
      <c r="L38" s="287" t="s">
        <v>11</v>
      </c>
      <c r="M38" s="288">
        <f>+(E38/K38)-1</f>
        <v>4.3525406213183127E-2</v>
      </c>
      <c r="N38" s="289">
        <v>1</v>
      </c>
    </row>
    <row r="39" spans="1:14" s="290" customFormat="1" ht="35.1" customHeight="1">
      <c r="A39" s="197">
        <v>32</v>
      </c>
      <c r="B39" s="9" t="s">
        <v>29</v>
      </c>
      <c r="C39" s="110" t="s">
        <v>30</v>
      </c>
      <c r="D39" s="10" t="s">
        <v>5</v>
      </c>
      <c r="E39" s="297">
        <v>0.53277300000000005</v>
      </c>
      <c r="F39" s="11" t="s">
        <v>13</v>
      </c>
      <c r="G39" s="12">
        <v>0.99</v>
      </c>
      <c r="H39" s="13" t="s">
        <v>68</v>
      </c>
      <c r="I39" s="25">
        <f>(E39*1000)/(860*0.99)</f>
        <v>0.62576109936575053</v>
      </c>
      <c r="J39" s="29">
        <f t="shared" si="1"/>
        <v>525.85743864647418</v>
      </c>
      <c r="K39" s="297">
        <v>0.33904800000000002</v>
      </c>
      <c r="L39" s="38" t="s">
        <v>13</v>
      </c>
      <c r="M39" s="30">
        <f t="shared" si="25"/>
        <v>0.57137927373115316</v>
      </c>
      <c r="N39" s="31">
        <v>17</v>
      </c>
    </row>
    <row r="40" spans="1:14" s="2" customFormat="1" ht="35.1" customHeight="1">
      <c r="A40" s="185">
        <v>33</v>
      </c>
      <c r="B40" s="95" t="s">
        <v>39</v>
      </c>
      <c r="C40" s="111" t="s">
        <v>33</v>
      </c>
      <c r="D40" s="96" t="s">
        <v>6</v>
      </c>
      <c r="E40" s="293">
        <v>6.4246020000000001</v>
      </c>
      <c r="F40" s="97" t="s">
        <v>11</v>
      </c>
      <c r="G40" s="98">
        <v>0.92</v>
      </c>
      <c r="H40" s="99" t="s">
        <v>87</v>
      </c>
      <c r="I40" s="100">
        <f>(E40*1000)/(11000*0.92)</f>
        <v>0.6348420948616601</v>
      </c>
      <c r="J40" s="101">
        <f>+(I40/$I$5)*100</f>
        <v>533.48864013323862</v>
      </c>
      <c r="K40" s="384">
        <v>6.1566320000000001</v>
      </c>
      <c r="L40" s="102" t="s">
        <v>11</v>
      </c>
      <c r="M40" s="103">
        <f>+(E40/K40)-1</f>
        <v>4.3525421041894274E-2</v>
      </c>
      <c r="N40" s="104">
        <v>1</v>
      </c>
    </row>
    <row r="41" spans="1:14" s="2" customFormat="1" ht="35.1" customHeight="1">
      <c r="A41" s="200">
        <v>34</v>
      </c>
      <c r="B41" s="19" t="s">
        <v>41</v>
      </c>
      <c r="C41" s="112" t="s">
        <v>34</v>
      </c>
      <c r="D41" s="20" t="s">
        <v>7</v>
      </c>
      <c r="E41" s="294">
        <v>6.8120180000000001</v>
      </c>
      <c r="F41" s="21" t="s">
        <v>11</v>
      </c>
      <c r="G41" s="22">
        <v>0.92</v>
      </c>
      <c r="H41" s="23" t="s">
        <v>88</v>
      </c>
      <c r="I41" s="26">
        <f>(E41*1000)/(11100*0.92)</f>
        <v>0.66706012534273407</v>
      </c>
      <c r="J41" s="32">
        <f>+(I41/$I$5)*100</f>
        <v>560.56301564840487</v>
      </c>
      <c r="K41" s="385">
        <v>6.3847690000000004</v>
      </c>
      <c r="L41" s="39" t="s">
        <v>11</v>
      </c>
      <c r="M41" s="33">
        <f>+(E41/K41)-1</f>
        <v>6.6916908035357325E-2</v>
      </c>
      <c r="N41" s="34">
        <v>3</v>
      </c>
    </row>
    <row r="42" spans="1:14" s="2" customFormat="1" ht="35.1" customHeight="1">
      <c r="A42" s="197">
        <v>35</v>
      </c>
      <c r="B42" s="221" t="s">
        <v>40</v>
      </c>
      <c r="C42" s="222" t="s">
        <v>54</v>
      </c>
      <c r="D42" s="223" t="s">
        <v>8</v>
      </c>
      <c r="E42" s="295">
        <v>6.0274796909999999</v>
      </c>
      <c r="F42" s="224" t="s">
        <v>11</v>
      </c>
      <c r="G42" s="225">
        <v>0.84</v>
      </c>
      <c r="H42" s="226" t="s">
        <v>70</v>
      </c>
      <c r="I42" s="227">
        <f>(E42*1000)/(10256*0.84)</f>
        <v>0.69964616426621351</v>
      </c>
      <c r="J42" s="228">
        <f t="shared" si="1"/>
        <v>587.94664652814993</v>
      </c>
      <c r="K42" s="295">
        <v>5.144920269</v>
      </c>
      <c r="L42" s="229" t="s">
        <v>11</v>
      </c>
      <c r="M42" s="230">
        <f>+(E42/K42)-1</f>
        <v>0.17153996094317314</v>
      </c>
      <c r="N42" s="231">
        <v>9</v>
      </c>
    </row>
    <row r="43" spans="1:14" s="2" customFormat="1" ht="35.1" customHeight="1" thickBot="1">
      <c r="A43" s="185">
        <v>36</v>
      </c>
      <c r="B43" s="14" t="s">
        <v>35</v>
      </c>
      <c r="C43" s="113" t="s">
        <v>32</v>
      </c>
      <c r="D43" s="15" t="s">
        <v>6</v>
      </c>
      <c r="E43" s="296">
        <v>7.5094159999999999</v>
      </c>
      <c r="F43" s="16" t="s">
        <v>11</v>
      </c>
      <c r="G43" s="17">
        <v>0.9</v>
      </c>
      <c r="H43" s="18" t="s">
        <v>89</v>
      </c>
      <c r="I43" s="27">
        <f>(E43*1000)/(11000*0.9)</f>
        <v>0.75852686868686869</v>
      </c>
      <c r="J43" s="35">
        <f t="shared" si="1"/>
        <v>637.426961689525</v>
      </c>
      <c r="K43" s="401">
        <v>6.7137479999999998</v>
      </c>
      <c r="L43" s="40" t="s">
        <v>11</v>
      </c>
      <c r="M43" s="36">
        <f t="shared" ref="M43" si="26">+(E43/K43)-1</f>
        <v>0.11851323582594997</v>
      </c>
      <c r="N43" s="37">
        <v>6</v>
      </c>
    </row>
    <row r="44" spans="1:14" s="2" customFormat="1" ht="35.1" customHeight="1">
      <c r="A44" s="339" t="s">
        <v>1</v>
      </c>
      <c r="B44" s="340"/>
      <c r="C44" s="341"/>
      <c r="D44" s="345" t="s">
        <v>2</v>
      </c>
      <c r="E44" s="346"/>
      <c r="F44" s="346"/>
      <c r="G44" s="346"/>
      <c r="H44" s="346"/>
      <c r="I44" s="346"/>
      <c r="J44" s="346"/>
      <c r="K44" s="346"/>
      <c r="L44" s="347"/>
      <c r="M44" s="348" t="s">
        <v>49</v>
      </c>
      <c r="N44" s="349"/>
    </row>
    <row r="45" spans="1:14" s="2" customFormat="1" ht="35.1" customHeight="1">
      <c r="A45" s="342"/>
      <c r="B45" s="343"/>
      <c r="C45" s="344"/>
      <c r="D45" s="352" t="s">
        <v>84</v>
      </c>
      <c r="E45" s="353"/>
      <c r="F45" s="353"/>
      <c r="G45" s="353"/>
      <c r="H45" s="354"/>
      <c r="I45" s="352" t="s">
        <v>85</v>
      </c>
      <c r="J45" s="353"/>
      <c r="K45" s="353"/>
      <c r="L45" s="354"/>
      <c r="M45" s="350"/>
      <c r="N45" s="351"/>
    </row>
    <row r="46" spans="1:14" s="2" customFormat="1" ht="17.25" customHeight="1">
      <c r="A46" s="355" t="s">
        <v>47</v>
      </c>
      <c r="B46" s="356"/>
      <c r="C46" s="357"/>
      <c r="D46" s="407">
        <v>5.2260999999999997</v>
      </c>
      <c r="E46" s="408"/>
      <c r="F46" s="408"/>
      <c r="G46" s="358" t="s">
        <v>15</v>
      </c>
      <c r="H46" s="359"/>
      <c r="I46" s="411">
        <v>3.7911000000000001</v>
      </c>
      <c r="J46" s="412"/>
      <c r="K46" s="358" t="s">
        <v>15</v>
      </c>
      <c r="L46" s="359"/>
      <c r="M46" s="336">
        <f>+(D46/I46)-1</f>
        <v>0.37851810820078602</v>
      </c>
      <c r="N46" s="337"/>
    </row>
    <row r="47" spans="1:14" s="2" customFormat="1" ht="17.25" customHeight="1" thickBot="1">
      <c r="A47" s="363" t="s">
        <v>17</v>
      </c>
      <c r="B47" s="364"/>
      <c r="C47" s="365"/>
      <c r="D47" s="409">
        <v>5.9523999999999999</v>
      </c>
      <c r="E47" s="410"/>
      <c r="F47" s="410"/>
      <c r="G47" s="366" t="s">
        <v>15</v>
      </c>
      <c r="H47" s="367"/>
      <c r="I47" s="413">
        <v>4.6997</v>
      </c>
      <c r="J47" s="414"/>
      <c r="K47" s="366" t="s">
        <v>15</v>
      </c>
      <c r="L47" s="367"/>
      <c r="M47" s="368">
        <f>+(D47/I47)-1</f>
        <v>0.26654892865502045</v>
      </c>
      <c r="N47" s="369"/>
    </row>
    <row r="48" spans="1:14" s="2" customFormat="1" ht="22.5" customHeight="1" thickBot="1">
      <c r="A48" s="370" t="s">
        <v>55</v>
      </c>
      <c r="B48" s="371"/>
      <c r="C48" s="371"/>
      <c r="D48" s="371"/>
      <c r="E48" s="371"/>
      <c r="F48" s="371"/>
      <c r="G48" s="371"/>
      <c r="H48" s="371"/>
      <c r="I48" s="371"/>
      <c r="J48" s="371"/>
      <c r="K48" s="371"/>
      <c r="L48" s="371"/>
      <c r="M48" s="371"/>
      <c r="N48" s="372"/>
    </row>
    <row r="49" spans="1:14" s="2" customFormat="1" ht="22.5" customHeight="1">
      <c r="A49" s="373" t="s">
        <v>0</v>
      </c>
      <c r="B49" s="374"/>
      <c r="C49" s="374"/>
      <c r="D49" s="374"/>
      <c r="E49" s="374"/>
      <c r="F49" s="374"/>
      <c r="G49" s="374"/>
      <c r="H49" s="374"/>
      <c r="I49" s="374"/>
      <c r="J49" s="374"/>
      <c r="K49" s="374"/>
      <c r="L49" s="374"/>
      <c r="M49" s="374"/>
      <c r="N49" s="375"/>
    </row>
    <row r="50" spans="1:14" s="2" customFormat="1" ht="26.25" customHeight="1">
      <c r="A50" s="360" t="s">
        <v>64</v>
      </c>
      <c r="B50" s="376"/>
      <c r="C50" s="376"/>
      <c r="D50" s="376"/>
      <c r="E50" s="376"/>
      <c r="F50" s="376"/>
      <c r="G50" s="376"/>
      <c r="H50" s="376"/>
      <c r="I50" s="376"/>
      <c r="J50" s="376"/>
      <c r="K50" s="376"/>
      <c r="L50" s="376"/>
      <c r="M50" s="376"/>
      <c r="N50" s="377"/>
    </row>
    <row r="51" spans="1:14" s="2" customFormat="1" ht="17.25">
      <c r="A51" s="360" t="s">
        <v>63</v>
      </c>
      <c r="B51" s="361"/>
      <c r="C51" s="361"/>
      <c r="D51" s="361"/>
      <c r="E51" s="361"/>
      <c r="F51" s="361"/>
      <c r="G51" s="361"/>
      <c r="H51" s="361"/>
      <c r="I51" s="361"/>
      <c r="J51" s="361"/>
      <c r="K51" s="361"/>
      <c r="L51" s="361"/>
      <c r="M51" s="361"/>
      <c r="N51" s="362"/>
    </row>
    <row r="52" spans="1:14" s="2" customFormat="1" ht="17.25">
      <c r="A52" s="360" t="s">
        <v>71</v>
      </c>
      <c r="B52" s="361"/>
      <c r="C52" s="361"/>
      <c r="D52" s="361"/>
      <c r="E52" s="361"/>
      <c r="F52" s="361"/>
      <c r="G52" s="361"/>
      <c r="H52" s="361"/>
      <c r="I52" s="361"/>
      <c r="J52" s="361"/>
      <c r="K52" s="361"/>
      <c r="L52" s="361"/>
      <c r="M52" s="361"/>
      <c r="N52" s="362"/>
    </row>
    <row r="53" spans="1:14" s="3" customFormat="1" ht="33.75" customHeight="1">
      <c r="A53" s="360" t="s">
        <v>62</v>
      </c>
      <c r="B53" s="361"/>
      <c r="C53" s="361"/>
      <c r="D53" s="361"/>
      <c r="E53" s="361"/>
      <c r="F53" s="361"/>
      <c r="G53" s="361"/>
      <c r="H53" s="361"/>
      <c r="I53" s="361"/>
      <c r="J53" s="361"/>
      <c r="K53" s="361"/>
      <c r="L53" s="361"/>
      <c r="M53" s="361"/>
      <c r="N53" s="362"/>
    </row>
    <row r="54" spans="1:14" s="2" customFormat="1" ht="73.5" customHeight="1">
      <c r="A54" s="360" t="s">
        <v>72</v>
      </c>
      <c r="B54" s="361"/>
      <c r="C54" s="361"/>
      <c r="D54" s="361"/>
      <c r="E54" s="361"/>
      <c r="F54" s="361"/>
      <c r="G54" s="361"/>
      <c r="H54" s="361"/>
      <c r="I54" s="361"/>
      <c r="J54" s="361"/>
      <c r="K54" s="361"/>
      <c r="L54" s="361"/>
      <c r="M54" s="361"/>
      <c r="N54" s="362"/>
    </row>
    <row r="55" spans="1:14" s="2" customFormat="1" ht="96" customHeight="1">
      <c r="A55" s="360" t="s">
        <v>73</v>
      </c>
      <c r="B55" s="361"/>
      <c r="C55" s="361"/>
      <c r="D55" s="361"/>
      <c r="E55" s="361"/>
      <c r="F55" s="361"/>
      <c r="G55" s="361"/>
      <c r="H55" s="361"/>
      <c r="I55" s="361"/>
      <c r="J55" s="361"/>
      <c r="K55" s="361"/>
      <c r="L55" s="361"/>
      <c r="M55" s="361"/>
      <c r="N55" s="362"/>
    </row>
    <row r="56" spans="1:14" s="2" customFormat="1" ht="17.25">
      <c r="A56" s="360" t="s">
        <v>74</v>
      </c>
      <c r="B56" s="361"/>
      <c r="C56" s="361"/>
      <c r="D56" s="361"/>
      <c r="E56" s="361"/>
      <c r="F56" s="361"/>
      <c r="G56" s="361"/>
      <c r="H56" s="361"/>
      <c r="I56" s="361"/>
      <c r="J56" s="361"/>
      <c r="K56" s="361"/>
      <c r="L56" s="361"/>
      <c r="M56" s="361"/>
      <c r="N56" s="362"/>
    </row>
    <row r="57" spans="1:14" s="2" customFormat="1" ht="38.25" customHeight="1">
      <c r="A57" s="381" t="s">
        <v>75</v>
      </c>
      <c r="B57" s="382"/>
      <c r="C57" s="382"/>
      <c r="D57" s="382"/>
      <c r="E57" s="382"/>
      <c r="F57" s="382"/>
      <c r="G57" s="382"/>
      <c r="H57" s="382"/>
      <c r="I57" s="382"/>
      <c r="J57" s="382"/>
      <c r="K57" s="382"/>
      <c r="L57" s="382"/>
      <c r="M57" s="382"/>
      <c r="N57" s="383"/>
    </row>
    <row r="58" spans="1:14" s="2" customFormat="1" ht="32.25" customHeight="1">
      <c r="A58" s="360" t="s">
        <v>76</v>
      </c>
      <c r="B58" s="361"/>
      <c r="C58" s="361"/>
      <c r="D58" s="361"/>
      <c r="E58" s="361"/>
      <c r="F58" s="361"/>
      <c r="G58" s="361"/>
      <c r="H58" s="361"/>
      <c r="I58" s="361"/>
      <c r="J58" s="361"/>
      <c r="K58" s="361"/>
      <c r="L58" s="361"/>
      <c r="M58" s="361"/>
      <c r="N58" s="362"/>
    </row>
    <row r="59" spans="1:14" s="2" customFormat="1" ht="67.5" customHeight="1">
      <c r="A59" s="360" t="s">
        <v>77</v>
      </c>
      <c r="B59" s="361"/>
      <c r="C59" s="361"/>
      <c r="D59" s="361"/>
      <c r="E59" s="361"/>
      <c r="F59" s="361"/>
      <c r="G59" s="361"/>
      <c r="H59" s="361"/>
      <c r="I59" s="361"/>
      <c r="J59" s="361"/>
      <c r="K59" s="361"/>
      <c r="L59" s="361"/>
      <c r="M59" s="361"/>
      <c r="N59" s="362"/>
    </row>
    <row r="60" spans="1:14" s="2" customFormat="1" ht="44.25" customHeight="1">
      <c r="A60" s="378" t="s">
        <v>78</v>
      </c>
      <c r="B60" s="379"/>
      <c r="C60" s="379"/>
      <c r="D60" s="379"/>
      <c r="E60" s="379"/>
      <c r="F60" s="379"/>
      <c r="G60" s="379"/>
      <c r="H60" s="379"/>
      <c r="I60" s="379"/>
      <c r="J60" s="379"/>
      <c r="K60" s="379"/>
      <c r="L60" s="379"/>
      <c r="M60" s="379"/>
      <c r="N60" s="380"/>
    </row>
    <row r="61" spans="1:14" s="2" customFormat="1" ht="50.25" customHeight="1">
      <c r="A61" s="4"/>
      <c r="B61" s="4"/>
      <c r="C61" s="4"/>
      <c r="D61" s="4"/>
      <c r="E61" s="5"/>
      <c r="F61" s="6"/>
      <c r="G61" s="4"/>
      <c r="H61" s="4"/>
      <c r="I61" s="7"/>
      <c r="J61" s="8"/>
      <c r="K61" s="7"/>
      <c r="L61" s="7"/>
      <c r="M61" s="4"/>
      <c r="N61" s="4"/>
    </row>
    <row r="62" spans="1:14" s="2" customFormat="1" ht="21" customHeight="1">
      <c r="A62" s="4"/>
      <c r="B62" s="4"/>
      <c r="C62" s="4"/>
      <c r="D62" s="4"/>
      <c r="E62" s="5"/>
      <c r="F62" s="6"/>
      <c r="G62" s="4"/>
      <c r="H62" s="4"/>
      <c r="I62" s="7"/>
      <c r="J62" s="8"/>
      <c r="K62" s="7"/>
      <c r="L62" s="7"/>
      <c r="M62" s="4"/>
      <c r="N62" s="4"/>
    </row>
    <row r="64" spans="1:14">
      <c r="E64" s="4"/>
      <c r="F64" s="4"/>
      <c r="I64" s="4"/>
      <c r="J64" s="4"/>
      <c r="K64" s="4"/>
      <c r="L64" s="4"/>
    </row>
  </sheetData>
  <mergeCells count="42">
    <mergeCell ref="A60:N60"/>
    <mergeCell ref="A54:N54"/>
    <mergeCell ref="A55:N55"/>
    <mergeCell ref="A56:N56"/>
    <mergeCell ref="A57:N57"/>
    <mergeCell ref="A58:N58"/>
    <mergeCell ref="A59:N59"/>
    <mergeCell ref="A53:N53"/>
    <mergeCell ref="A47:C47"/>
    <mergeCell ref="D47:F47"/>
    <mergeCell ref="G47:H47"/>
    <mergeCell ref="I47:J47"/>
    <mergeCell ref="K47:L47"/>
    <mergeCell ref="M47:N47"/>
    <mergeCell ref="A48:N48"/>
    <mergeCell ref="A49:N49"/>
    <mergeCell ref="A50:N50"/>
    <mergeCell ref="A51:N51"/>
    <mergeCell ref="A52:N52"/>
    <mergeCell ref="M46:N46"/>
    <mergeCell ref="M3:N3"/>
    <mergeCell ref="A44:C45"/>
    <mergeCell ref="D44:L44"/>
    <mergeCell ref="M44:N45"/>
    <mergeCell ref="D45:H45"/>
    <mergeCell ref="I45:L45"/>
    <mergeCell ref="A46:C46"/>
    <mergeCell ref="D46:F46"/>
    <mergeCell ref="G46:H46"/>
    <mergeCell ref="I46:J46"/>
    <mergeCell ref="K46:L46"/>
    <mergeCell ref="A1:N1"/>
    <mergeCell ref="A2:N2"/>
    <mergeCell ref="C3:C4"/>
    <mergeCell ref="D3:D4"/>
    <mergeCell ref="E3:F4"/>
    <mergeCell ref="G3:G4"/>
    <mergeCell ref="H3:I4"/>
    <mergeCell ref="J3:J4"/>
    <mergeCell ref="K3:L4"/>
    <mergeCell ref="B3:B4"/>
    <mergeCell ref="A3:A4"/>
  </mergeCells>
  <printOptions horizontalCentered="1" verticalCentered="1"/>
  <pageMargins left="0" right="0" top="0" bottom="0" header="0" footer="0"/>
  <pageSetup paperSize="9" scale="39" orientation="portrait" r:id="rId1"/>
  <ignoredErrors>
    <ignoredError sqref="I39 I34 I33 I17 I36"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SHELL</vt:lpstr>
    </vt:vector>
  </TitlesOfParts>
  <Company>teknik yayıncılık tanıtım a.ş</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Muhittin Tekman</cp:lastModifiedBy>
  <cp:lastPrinted>2019-02-06T14:02:30Z</cp:lastPrinted>
  <dcterms:created xsi:type="dcterms:W3CDTF">2005-09-07T09:12:33Z</dcterms:created>
  <dcterms:modified xsi:type="dcterms:W3CDTF">2019-02-06T14:02:37Z</dcterms:modified>
</cp:coreProperties>
</file>