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1325" windowHeight="8370" tabRatio="603"/>
  </bookViews>
  <sheets>
    <sheet name="SHELL" sheetId="2" r:id="rId1"/>
  </sheets>
  <calcPr calcId="124519"/>
</workbook>
</file>

<file path=xl/calcChain.xml><?xml version="1.0" encoding="utf-8"?>
<calcChain xmlns="http://schemas.openxmlformats.org/spreadsheetml/2006/main">
  <c r="M25" i="2"/>
  <c r="I25"/>
  <c r="M32"/>
  <c r="I32"/>
  <c r="M22"/>
  <c r="I22"/>
  <c r="M31"/>
  <c r="I31"/>
  <c r="M6" l="1"/>
  <c r="M5" l="1"/>
  <c r="M34" l="1"/>
  <c r="I34"/>
  <c r="M16" l="1"/>
  <c r="I16"/>
  <c r="I11" l="1"/>
  <c r="M11"/>
  <c r="I15" l="1"/>
  <c r="M49" l="1"/>
  <c r="M48"/>
  <c r="M45"/>
  <c r="I45"/>
  <c r="M42"/>
  <c r="I42"/>
  <c r="M44"/>
  <c r="I44"/>
  <c r="M41"/>
  <c r="I41"/>
  <c r="M40"/>
  <c r="I40"/>
  <c r="M43"/>
  <c r="I43"/>
  <c r="M39"/>
  <c r="I39"/>
  <c r="M38"/>
  <c r="I38"/>
  <c r="M37"/>
  <c r="I37"/>
  <c r="M36"/>
  <c r="I36"/>
  <c r="M35"/>
  <c r="I35"/>
  <c r="M28"/>
  <c r="I28"/>
  <c r="M19"/>
  <c r="I19"/>
  <c r="M27"/>
  <c r="I27"/>
  <c r="M29"/>
  <c r="I29"/>
  <c r="M24"/>
  <c r="I24"/>
  <c r="M33"/>
  <c r="I33"/>
  <c r="M23"/>
  <c r="I23"/>
  <c r="M20"/>
  <c r="I20"/>
  <c r="M18"/>
  <c r="I18"/>
  <c r="M14"/>
  <c r="I14"/>
  <c r="M15"/>
  <c r="M13"/>
  <c r="I13"/>
  <c r="M21"/>
  <c r="I21"/>
  <c r="M10"/>
  <c r="I10"/>
  <c r="M26"/>
  <c r="I26"/>
  <c r="M30"/>
  <c r="I30"/>
  <c r="M8"/>
  <c r="I8"/>
  <c r="M17"/>
  <c r="I17"/>
  <c r="M12"/>
  <c r="I12"/>
  <c r="M9"/>
  <c r="I9"/>
  <c r="M7"/>
  <c r="I7"/>
  <c r="I5"/>
  <c r="J6" l="1"/>
  <c r="J32"/>
  <c r="J22"/>
  <c r="J25"/>
  <c r="J31"/>
  <c r="J34"/>
  <c r="J11"/>
  <c r="J16"/>
  <c r="J45"/>
  <c r="J9"/>
  <c r="J8"/>
  <c r="J14"/>
  <c r="J19"/>
  <c r="J7"/>
  <c r="J28"/>
  <c r="J5"/>
  <c r="J17"/>
  <c r="J18"/>
  <c r="J36"/>
  <c r="J40"/>
  <c r="J44"/>
  <c r="J12"/>
  <c r="J26"/>
  <c r="J33"/>
  <c r="J29"/>
  <c r="J39"/>
  <c r="J21"/>
  <c r="J13"/>
  <c r="J20"/>
  <c r="J35"/>
  <c r="J37"/>
  <c r="J41"/>
  <c r="J42"/>
  <c r="J30"/>
  <c r="J10"/>
  <c r="J15"/>
  <c r="J23"/>
  <c r="J24"/>
  <c r="J27"/>
  <c r="J38"/>
  <c r="J43"/>
</calcChain>
</file>

<file path=xl/sharedStrings.xml><?xml version="1.0" encoding="utf-8"?>
<sst xmlns="http://schemas.openxmlformats.org/spreadsheetml/2006/main" count="283" uniqueCount="140">
  <si>
    <t>NOTLAR:</t>
  </si>
  <si>
    <t>T.C. Merkez Bankası Efektif Satış Fiyatı</t>
  </si>
  <si>
    <t>7000
kcal/kg</t>
  </si>
  <si>
    <t>9562
kcal/kg</t>
  </si>
  <si>
    <t>860
kcal/kwh</t>
  </si>
  <si>
    <t>11000
kcal/kg</t>
  </si>
  <si>
    <t>11100
kcal/kg</t>
  </si>
  <si>
    <t>10256
kcal/kg</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</si>
  <si>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</si>
  <si>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</si>
  <si>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</si>
  <si>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</si>
  <si>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</si>
  <si>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</si>
  <si>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</si>
  <si>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</si>
  <si>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</si>
  <si>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</si>
  <si>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</si>
  <si>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</si>
  <si>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</si>
  <si>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</si>
  <si>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</si>
  <si>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</si>
  <si>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</si>
  <si>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</si>
  <si>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</si>
  <si>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</si>
  <si>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</si>
  <si>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</si>
  <si>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</si>
  <si>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</si>
  <si>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</si>
  <si>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</si>
  <si>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</si>
  <si>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</si>
  <si>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</si>
  <si>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</si>
  <si>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</si>
  <si>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</si>
  <si>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</si>
  <si>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</si>
  <si>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</si>
  <si>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</si>
  <si>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</si>
  <si>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</si>
  <si>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t>ABD Doları</t>
  </si>
  <si>
    <r>
      <t xml:space="preserve">Soma Kısrakdere
Manisa - </t>
    </r>
    <r>
      <rPr>
        <b/>
        <sz val="12"/>
        <rFont val="NewsGoth Cn BT"/>
        <charset val="162"/>
      </rPr>
      <t>ELİ</t>
    </r>
  </si>
  <si>
    <r>
      <t xml:space="preserve">Yıllık 
</t>
    </r>
    <r>
      <rPr>
        <b/>
        <sz val="13"/>
        <rFont val="Arial"/>
        <family val="2"/>
        <charset val="162"/>
      </rPr>
      <t>Değişim</t>
    </r>
    <r>
      <rPr>
        <sz val="13"/>
        <rFont val="Arial"/>
        <family val="2"/>
        <charset val="162"/>
      </rPr>
      <t xml:space="preserve"> Oranı</t>
    </r>
  </si>
  <si>
    <r>
      <t>SANAYİDE</t>
    </r>
    <r>
      <rPr>
        <sz val="22"/>
        <rFont val="Arial"/>
        <family val="2"/>
        <charset val="162"/>
      </rPr>
      <t xml:space="preserve"> </t>
    </r>
    <r>
      <rPr>
        <sz val="16"/>
        <rFont val="Arial"/>
        <family val="2"/>
        <charset val="162"/>
      </rPr>
      <t xml:space="preserve">1000 kcal ısı ihtiyacı için gerekli olan </t>
    </r>
    <r>
      <rPr>
        <b/>
        <sz val="16"/>
        <rFont val="Arial"/>
        <family val="2"/>
        <charset val="162"/>
      </rPr>
      <t>ÇEŞİTLİ YAKITLAR</t>
    </r>
    <r>
      <rPr>
        <sz val="16"/>
        <rFont val="Arial"/>
        <family val="2"/>
        <charset val="162"/>
      </rPr>
      <t xml:space="preserve"> için </t>
    </r>
    <r>
      <rPr>
        <b/>
        <sz val="16"/>
        <rFont val="Arial"/>
        <family val="2"/>
        <charset val="162"/>
      </rPr>
      <t>MALİYET KARŞILAŞTIRMA</t>
    </r>
    <r>
      <rPr>
        <sz val="16"/>
        <rFont val="Arial"/>
        <family val="2"/>
        <charset val="162"/>
      </rPr>
      <t xml:space="preserve"> TABLOSU</t>
    </r>
  </si>
  <si>
    <r>
      <t xml:space="preserve">İzmit
</t>
    </r>
    <r>
      <rPr>
        <b/>
        <sz val="12"/>
        <rFont val="Arial"/>
        <family val="2"/>
      </rPr>
      <t>İZGAZ ENGIE</t>
    </r>
  </si>
  <si>
    <r>
      <t>İstanbul Avrupa Yakası</t>
    </r>
    <r>
      <rPr>
        <b/>
        <sz val="14"/>
        <rFont val="Arial"/>
        <family val="2"/>
      </rPr>
      <t xml:space="preserve">
</t>
    </r>
    <r>
      <rPr>
        <b/>
        <sz val="12"/>
        <rFont val="Arial"/>
        <family val="2"/>
        <charset val="162"/>
      </rPr>
      <t>SHELL TÜRKİYE</t>
    </r>
  </si>
  <si>
    <t>TESİSAT DERGİSİ - B2B MEDYA - TEKNİK SEKTÖR YAYINCILIĞI</t>
  </si>
  <si>
    <t>Ortalama 
İşletme 
Verim 
Değeri</t>
  </si>
  <si>
    <t>En 
Ucuza 
Göre 
Yakıt 
Maliyeti 
İndeksi</t>
  </si>
  <si>
    <t>Sıra No</t>
  </si>
  <si>
    <r>
      <rPr>
        <b/>
        <sz val="11"/>
        <rFont val="Arial"/>
        <family val="2"/>
        <charset val="162"/>
      </rPr>
      <t>4.</t>
    </r>
    <r>
      <rPr>
        <sz val="11"/>
        <rFont val="Arial"/>
        <family val="2"/>
      </rPr>
      <t xml:space="preserve">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</si>
  <si>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rPr>
        <b/>
        <sz val="11"/>
        <rFont val="Arial"/>
        <family val="2"/>
        <charset val="162"/>
      </rPr>
      <t>2.</t>
    </r>
    <r>
      <rPr>
        <sz val="11"/>
        <rFont val="Arial"/>
        <family val="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</si>
  <si>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rPr>
        <b/>
        <sz val="11"/>
        <rFont val="Arial"/>
        <family val="2"/>
        <charset val="162"/>
      </rPr>
      <t>1.</t>
    </r>
    <r>
      <rPr>
        <sz val="11"/>
        <rFont val="Arial"/>
        <family val="2"/>
      </rPr>
      <t xml:space="preserve">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</si>
  <si>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t>
    </r>
    <r>
      <rPr>
        <b/>
        <sz val="12"/>
        <rFont val="Arial"/>
        <family val="2"/>
        <charset val="162"/>
      </rPr>
      <t>Doğalgaz</t>
    </r>
    <r>
      <rPr>
        <sz val="12"/>
        <rFont val="Arial"/>
        <family val="2"/>
        <charset val="162"/>
      </rPr>
      <t xml:space="preserve">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</si>
  <si>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t>
    </r>
    <r>
      <rPr>
        <b/>
        <sz val="12"/>
        <rFont val="Arial"/>
        <family val="2"/>
        <charset val="162"/>
      </rPr>
      <t>Doğalgaz</t>
    </r>
    <r>
      <rPr>
        <sz val="12"/>
        <rFont val="Arial"/>
        <family val="2"/>
      </rPr>
      <t xml:space="preserve"> Tüketimi için</t>
    </r>
  </si>
  <si>
    <r>
      <t>10.000.001- 100.000.000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</si>
  <si>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100.001 - 300.000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</si>
  <si>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</si>
  <si>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100.001 - 300.000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</si>
  <si>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300.001 - 1.000.000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</si>
  <si>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</si>
  <si>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</si>
  <si>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</si>
  <si>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Organize Sanayi Bölgesi
</t>
    </r>
    <r>
      <rPr>
        <b/>
        <sz val="12"/>
        <rFont val="Arial"/>
        <family val="2"/>
        <charset val="162"/>
      </rPr>
      <t>Doğalgaz</t>
    </r>
    <r>
      <rPr>
        <sz val="12"/>
        <rFont val="Arial"/>
        <family val="2"/>
      </rPr>
      <t xml:space="preserve">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</si>
  <si>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b/>
        <sz val="12"/>
        <rFont val="Arial"/>
        <family val="2"/>
        <charset val="162"/>
      </rPr>
      <t>Doğalgaz</t>
    </r>
    <r>
      <rPr>
        <sz val="12"/>
        <rFont val="Arial"/>
        <family val="2"/>
        <charset val="162"/>
      </rPr>
      <t xml:space="preserve"> Tüketimi için</t>
    </r>
  </si>
  <si>
    <r>
      <t xml:space="preserve">100.000.001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t>
    </r>
    <r>
      <rPr>
        <b/>
        <sz val="12"/>
        <rFont val="Arial"/>
        <family val="2"/>
        <charset val="162"/>
      </rPr>
      <t>Doğalgaz</t>
    </r>
    <r>
      <rPr>
        <sz val="12"/>
        <rFont val="Arial"/>
        <family val="2"/>
        <charset val="162"/>
      </rPr>
      <t xml:space="preserve"> Tüketimi için</t>
    </r>
  </si>
  <si>
    <r>
      <rPr>
        <b/>
        <sz val="12"/>
        <rFont val="Arial"/>
        <family val="2"/>
        <charset val="162"/>
      </rPr>
      <t>10.000.001 - 100.000.000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</si>
  <si>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10.000.001 - 100.000.000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</si>
  <si>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</si>
  <si>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</si>
  <si>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</si>
  <si>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rPr>
        <b/>
        <sz val="12"/>
        <rFont val="Arial"/>
        <family val="2"/>
        <charset val="162"/>
      </rPr>
      <t>300.001 - 1.000.000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</si>
  <si>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300.001- 800.000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arasında</t>
    </r>
    <r>
      <rPr>
        <b/>
        <sz val="12"/>
        <rFont val="Arial"/>
        <family val="2"/>
      </rPr>
      <t xml:space="preserve">
</t>
    </r>
    <r>
      <rPr>
        <b/>
        <sz val="12"/>
        <rFont val="Arial"/>
        <family val="2"/>
        <charset val="162"/>
      </rPr>
      <t>Doğalgaz</t>
    </r>
    <r>
      <rPr>
        <sz val="12"/>
        <rFont val="Arial"/>
        <family val="2"/>
        <charset val="162"/>
      </rPr>
      <t xml:space="preserve"> Tüketimi için</t>
    </r>
  </si>
  <si>
    <r>
      <t xml:space="preserve">Fiyat 
</t>
    </r>
    <r>
      <rPr>
        <b/>
        <sz val="11"/>
        <rFont val="Arial"/>
        <family val="2"/>
        <charset val="162"/>
      </rPr>
      <t>Değişim
 Oranı</t>
    </r>
  </si>
  <si>
    <r>
      <t>100.001 -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</si>
  <si>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t>1,347345 x 1000
7.000 x 0,65</t>
  </si>
  <si>
    <r>
      <rPr>
        <sz val="11"/>
        <rFont val="Arial"/>
        <family val="2"/>
        <charset val="162"/>
      </rPr>
      <t>Değişim</t>
    </r>
    <r>
      <rPr>
        <b/>
        <sz val="11"/>
        <rFont val="Arial"/>
        <family val="2"/>
        <charset val="162"/>
      </rPr>
      <t xml:space="preserve"> 
Sırası</t>
    </r>
  </si>
  <si>
    <t>0,667000 x 1000
4.724 x 0,65</t>
  </si>
  <si>
    <t>0,805000 x 1000
4.932 x 0.65</t>
  </si>
  <si>
    <r>
      <t>0,754876x 1000</t>
    </r>
    <r>
      <rPr>
        <vertAlign val="superscript"/>
        <sz val="11"/>
        <rFont val="Arial"/>
        <family val="2"/>
      </rPr>
      <t xml:space="preserve">
</t>
    </r>
    <r>
      <rPr>
        <sz val="11"/>
        <rFont val="Arial"/>
        <family val="2"/>
      </rPr>
      <t>860 x 0,99</t>
    </r>
  </si>
  <si>
    <r>
      <t xml:space="preserve">(06 Haziran 2021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</si>
  <si>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06 Haziran 2021
</t>
    </r>
    <r>
      <rPr>
        <sz val="12"/>
        <rFont val="Arial"/>
        <family val="2"/>
        <charset val="162"/>
      </rPr>
      <t>Tarihindeki
Birim Fiyat</t>
    </r>
  </si>
  <si>
    <r>
      <t>06 Haziran 2021</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</si>
  <si>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Nisan 2021 tarihinde yayınlanan, 06 Haziran2021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Tüketicilere Tek Terimli ve Tek Zamanlı tarifede belirtilen birim fiyatına; mesken ve ticarethane kullanımında TRT payı (%2) ve enerji fonu için (%1), Belediye Elektrik Tüketim Vergisi (%5) ilave edilmiş, KDV'li fiyattır.Enerji güç bedeli hariç, dağıtım sistem kullanım bedeli dahildir.  Elektrik kullanımındaki ısıtma cihazı elektrikli ısıtıcı olup, ısı pompası kullanımında cihazın COP sistem ve yıllık değerleri kullanılmalıdır.</t>
    </r>
  </si>
  <si>
    <r>
      <rPr>
        <b/>
        <sz val="11"/>
        <rFont val="Arial"/>
        <family val="2"/>
        <charset val="162"/>
      </rPr>
      <t>9.</t>
    </r>
    <r>
      <rPr>
        <sz val="11"/>
        <rFont val="Arial"/>
        <family val="2"/>
      </rPr>
      <t xml:space="preserve"> </t>
    </r>
    <r>
      <rPr>
        <b/>
        <sz val="11"/>
        <rFont val="Arial"/>
        <family val="2"/>
        <charset val="162"/>
      </rPr>
      <t xml:space="preserve">Akaryakıt </t>
    </r>
    <r>
      <rPr>
        <sz val="11"/>
        <rFont val="Arial"/>
        <family val="2"/>
      </rPr>
      <t xml:space="preserve">fiyatları için EPDK tarafından açıklanan ve </t>
    </r>
    <r>
      <rPr>
        <b/>
        <sz val="11"/>
        <rFont val="Arial"/>
        <family val="2"/>
        <charset val="162"/>
      </rPr>
      <t>SHELL TÜRKİYE</t>
    </r>
    <r>
      <rPr>
        <sz val="11"/>
        <rFont val="Arial"/>
        <family val="2"/>
      </rPr>
      <t xml:space="preserve"> tarafından tavsiye edilen 06 Haziran 2021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</si>
  <si>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rPr>
        <b/>
        <sz val="11"/>
        <rFont val="Arial"/>
        <family val="2"/>
        <charset val="162"/>
      </rPr>
      <t>10. Yerli linyit kömürü</t>
    </r>
    <r>
      <rPr>
        <sz val="11"/>
        <rFont val="Arial"/>
        <family val="2"/>
        <charset val="162"/>
      </rPr>
      <t xml:space="preserve"> fiyatları 06 Haziran 2021 tarihinde geçerli olan TKİ - ELİ'nin 07 Kasım 2020 tarihli Isınma Amaçlı (Torbalanmış) Kömürlerin Üretim Yeri Teslimi Satış Fiyatları ve İstanbul Bayi Depo Satış Fiyatları listesinde 10-18 mm.  ve +18 mm. yıkanmış Fındık - Torba linyit kömürünün yeni fiyatı 749 TL/ton (KDV Hariç-nakliye bedeli dahil) olmuştur.  İstanbul Bayi Depo Satış Fiyatları listesinde yer almayan, sadece üretim yerinde teslimatı yapılmakta olan Soma Kısrakdere; 0,5-10 mm Yıkanmış Açık - Toz: 413 TL/ton (KDV Hariç) fiyatı ise 10-18 mm. için belirlenmiş olan bayi depo teslim fiyatı ile üretim yeri teslim fiyatı arasındaki farkı  254 TL/ton nakliye bedeli olarak kabul edilmiş ve bu bedel üretim yeri teslim fiyatına eklenerek İstanbul Bayi Depo Satış Fiyatı olarak 667 TL/ton(KDV Hariç) bulunmuştur.Bu kömürlerin alt ısıl değerleri ise ELİ Laboratuvar Şube Müdürlüğü'nün "2012 Yılı Kümülatif Ağırlıklı Komple Analiz Değerleri" tablosundan alınmıştır.</t>
    </r>
  </si>
  <si>
    <r>
      <rPr>
        <b/>
        <sz val="11"/>
        <rFont val="Arial"/>
        <family val="2"/>
        <charset val="162"/>
      </rPr>
      <t>11.</t>
    </r>
    <r>
      <rPr>
        <sz val="11"/>
        <rFont val="Arial"/>
        <family val="2"/>
      </rPr>
      <t xml:space="preserve">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06 Haziran 2021 tarihinde geçerli olan; </t>
    </r>
    <r>
      <rPr>
        <b/>
        <sz val="11"/>
        <rFont val="Arial"/>
        <family val="2"/>
        <charset val="162"/>
      </rPr>
      <t>ceviz tipi ithal linyit</t>
    </r>
    <r>
      <rPr>
        <sz val="11"/>
        <rFont val="Arial"/>
        <family val="2"/>
      </rPr>
      <t xml:space="preserve"> için nakliye ücreti ve KDV dahil bayi satış fiyatı 39,75 TL/ 25kg.torba veya 1.590 TL/ton'dur.</t>
    </r>
  </si>
  <si>
    <r>
      <rPr>
        <b/>
        <sz val="11"/>
        <rFont val="Arial"/>
        <family val="2"/>
        <charset val="162"/>
      </rPr>
      <t>3. Doğalgaz</t>
    </r>
    <r>
      <rPr>
        <sz val="11"/>
        <rFont val="Arial"/>
        <family val="2"/>
      </rPr>
      <t xml:space="preserve"> fiyatları 01 Haziran 2021 tarihinde yayınlanan, 06 Haziran 2021 tarihinde geçerli olan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birim hizmet amortisman bedeli 0,05555 US doları/m3, serbest tüketicilerden alınan taşıma bedeli ise; 0,0077 US doları/m3 üzerinden belirlenip, "www.baskentdogalgaz.com.tr" adresinde yayınlanan günlük fiyattır.</t>
    </r>
  </si>
  <si>
    <r>
      <rPr>
        <b/>
        <sz val="11"/>
        <rFont val="Arial"/>
        <family val="2"/>
        <charset val="162"/>
      </rPr>
      <t>6.</t>
    </r>
    <r>
      <rPr>
        <sz val="11"/>
        <rFont val="Arial"/>
        <family val="2"/>
      </rPr>
      <t xml:space="preserve">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Haziran 2021 tarihinde yayınlanan, 06 Haziran 2021 tarihinde geçerli olan </t>
    </r>
    <r>
      <rPr>
        <b/>
        <sz val="11"/>
        <rFont val="Arial"/>
        <family val="2"/>
      </rPr>
      <t>İPRAGAZ</t>
    </r>
    <r>
      <rPr>
        <sz val="11"/>
        <rFont val="Arial"/>
        <family val="2"/>
      </rPr>
      <t xml:space="preserve"> fiyatlarıdır.</t>
    </r>
  </si>
  <si>
    <r>
      <t>7,386686 x 1000</t>
    </r>
    <r>
      <rPr>
        <vertAlign val="superscript"/>
        <sz val="11"/>
        <rFont val="Arial"/>
        <family val="2"/>
      </rPr>
      <t xml:space="preserve">
</t>
    </r>
    <r>
      <rPr>
        <sz val="11"/>
        <rFont val="Arial"/>
        <family val="2"/>
      </rPr>
      <t>11,000 x 0,92</t>
    </r>
  </si>
  <si>
    <r>
      <t>8,125355 x 1000</t>
    </r>
    <r>
      <rPr>
        <vertAlign val="superscript"/>
        <sz val="11"/>
        <rFont val="Arial"/>
        <family val="2"/>
      </rPr>
      <t xml:space="preserve">
</t>
    </r>
    <r>
      <rPr>
        <sz val="11"/>
        <rFont val="Arial"/>
        <family val="2"/>
      </rPr>
      <t>11,000 x 0,92</t>
    </r>
  </si>
  <si>
    <r>
      <t>9,139711 x 1000</t>
    </r>
    <r>
      <rPr>
        <vertAlign val="superscript"/>
        <sz val="11"/>
        <rFont val="Arial"/>
        <family val="2"/>
      </rPr>
      <t xml:space="preserve">
</t>
    </r>
    <r>
      <rPr>
        <sz val="11"/>
        <rFont val="Arial"/>
        <family val="2"/>
      </rPr>
      <t>11,100 x 0,92</t>
    </r>
  </si>
  <si>
    <r>
      <t>9,27966 x 1000</t>
    </r>
    <r>
      <rPr>
        <vertAlign val="superscript"/>
        <sz val="11"/>
        <rFont val="Arial"/>
        <family val="2"/>
      </rPr>
      <t xml:space="preserve">
</t>
    </r>
    <r>
      <rPr>
        <sz val="11"/>
        <rFont val="Arial"/>
        <family val="2"/>
      </rPr>
      <t>11,000 x 0,90</t>
    </r>
  </si>
  <si>
    <t xml:space="preserve">3,165000 x 1000
8250 x 0,93 </t>
  </si>
  <si>
    <t xml:space="preserve">3,388000 x 1000
8250 x 0,93 </t>
  </si>
  <si>
    <t>4,271185 x 1000
9,562 x 0,80</t>
  </si>
  <si>
    <r>
      <t>7,220941 x 1000</t>
    </r>
    <r>
      <rPr>
        <vertAlign val="superscript"/>
        <sz val="11"/>
        <rFont val="Arial"/>
        <family val="2"/>
      </rPr>
      <t xml:space="preserve">
</t>
    </r>
    <r>
      <rPr>
        <sz val="11"/>
        <rFont val="Arial"/>
        <family val="2"/>
      </rPr>
      <t>10,256 x 0,84</t>
    </r>
  </si>
  <si>
    <r>
      <t xml:space="preserve">100.000.001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b/>
        <sz val="12"/>
        <rFont val="Arial"/>
        <family val="2"/>
        <charset val="162"/>
      </rPr>
      <t>Doğalgaz</t>
    </r>
    <r>
      <rPr>
        <sz val="12"/>
        <rFont val="Arial"/>
        <family val="2"/>
        <charset val="162"/>
      </rPr>
      <t xml:space="preserve"> Tüketimi için</t>
    </r>
  </si>
  <si>
    <t xml:space="preserve">1,532420 x 1000
8250 x 0,93 </t>
  </si>
  <si>
    <t xml:space="preserve">1,739449 x 1000
8250 x 0,93 </t>
  </si>
  <si>
    <t xml:space="preserve">1,586723 x 1000
8250 x 0,93 </t>
  </si>
  <si>
    <t xml:space="preserve">1,744196 x 1000
8250 x 0,93 </t>
  </si>
  <si>
    <t xml:space="preserve">1,623922 x 1000
8250 x 0,93 </t>
  </si>
  <si>
    <r>
      <t>10.000.000 - 100.00.000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</si>
  <si>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t xml:space="preserve">1,565282 x 1000
8250 x 0,93 </t>
  </si>
  <si>
    <t xml:space="preserve">1,581545 x 1000
8250 x 0,93 </t>
  </si>
  <si>
    <t xml:space="preserve">1,507936 x 1000
8250 x 0,93 </t>
  </si>
  <si>
    <t xml:space="preserve">1,571615 x 1000
8250 x 0,93 </t>
  </si>
  <si>
    <t xml:space="preserve">1,665409 x 1000
8250 x 0,93 </t>
  </si>
  <si>
    <t xml:space="preserve">1,514672 x 1000
8250 x 0,93 </t>
  </si>
  <si>
    <t xml:space="preserve">1,534912 x 1000
8250 x 0,93 </t>
  </si>
  <si>
    <t xml:space="preserve">1,803911 x 1000
8250 x 0,93 </t>
  </si>
  <si>
    <t xml:space="preserve">1,707677 x 1000
8250 x 0,93 </t>
  </si>
  <si>
    <t xml:space="preserve">1,65767 x 1000
8250 x 0,93 </t>
  </si>
  <si>
    <t xml:space="preserve">1,549009 x 1000
8250 x 0,93 </t>
  </si>
  <si>
    <t xml:space="preserve">1,520624 x 1000
8250 x 0,93 </t>
  </si>
  <si>
    <t xml:space="preserve">1,547668 x 1000
8250 x 0,93 </t>
  </si>
  <si>
    <t xml:space="preserve">1,44734 x 1000
8250 x 0,93 </t>
  </si>
  <si>
    <t xml:space="preserve">1,604813 x 1000
8250 x 0,93 </t>
  </si>
  <si>
    <t xml:space="preserve">1,558716 x 1000
8250 x 0,93 </t>
  </si>
  <si>
    <t xml:space="preserve">1,52555 x 1000
8250 x 0,93 </t>
  </si>
  <si>
    <t xml:space="preserve">1,517621 x 1000
8250 x 0,93 </t>
  </si>
  <si>
    <r>
      <t>1,509128 x 1000</t>
    </r>
    <r>
      <rPr>
        <vertAlign val="superscript"/>
        <sz val="11"/>
        <rFont val="Arial"/>
        <family val="2"/>
      </rPr>
      <t xml:space="preserve">
</t>
    </r>
    <r>
      <rPr>
        <sz val="11"/>
        <rFont val="Arial"/>
        <family val="2"/>
      </rPr>
      <t xml:space="preserve">8.250 x 0,93 </t>
    </r>
  </si>
  <si>
    <t>1,352655 x 1000
8250 x 0,93</t>
  </si>
  <si>
    <t>1,501698 x 1000
8250 x 0,93</t>
  </si>
  <si>
    <r>
      <rPr>
        <b/>
        <sz val="12"/>
        <rFont val="Arial"/>
        <family val="2"/>
        <charset val="162"/>
      </rPr>
      <t>16 Haziran 2020</t>
    </r>
    <r>
      <rPr>
        <sz val="12"/>
        <rFont val="Arial"/>
        <family val="2"/>
        <charset val="162"/>
      </rPr>
      <t xml:space="preserve">
Tarihindeki 
Birim Fiyatları </t>
    </r>
  </si>
  <si>
    <t>06 Haziran 2021
16 Haziran 2020</t>
  </si>
  <si>
    <r>
      <rPr>
        <b/>
        <sz val="11"/>
        <rFont val="Arial"/>
        <family val="2"/>
        <charset val="162"/>
      </rPr>
      <t>5.</t>
    </r>
    <r>
      <rPr>
        <sz val="11"/>
        <rFont val="Arial"/>
        <family val="2"/>
      </rPr>
      <t xml:space="preserve"> </t>
    </r>
    <r>
      <rPr>
        <b/>
        <sz val="11"/>
        <rFont val="Arial"/>
        <family val="2"/>
      </rPr>
      <t xml:space="preserve">BOTAŞ </t>
    </r>
    <r>
      <rPr>
        <sz val="11"/>
        <rFont val="Arial"/>
        <family val="2"/>
      </rPr>
      <t xml:space="preserve">'ın OSB ve Sanayi Müşterilerine sattığı doğalgazın birim fiyatına 0,023 TL/Sm3 olan ÖTV dahil edilmiş, 01 Haziran 2021 tarihinde yayınlanan, 06 Haziran 2021 tarihinde geçerli olan tarifesindeki fiyatlardır. </t>
    </r>
  </si>
  <si>
    <r>
      <t xml:space="preserve">7. </t>
    </r>
    <r>
      <rPr>
        <sz val="11"/>
        <rFont val="Arial"/>
        <family val="2"/>
        <charset val="162"/>
      </rPr>
      <t xml:space="preserve"> </t>
    </r>
    <r>
      <rPr>
        <b/>
        <sz val="11"/>
        <rFont val="Arial"/>
        <family val="2"/>
        <charset val="162"/>
      </rPr>
      <t xml:space="preserve"> LPG tüpgaz </t>
    </r>
    <r>
      <rPr>
        <sz val="11"/>
        <rFont val="Arial"/>
        <family val="2"/>
        <charset val="162"/>
      </rPr>
      <t>ve</t>
    </r>
    <r>
      <rPr>
        <b/>
        <sz val="11"/>
        <rFont val="Arial"/>
        <family val="2"/>
        <charset val="162"/>
      </rPr>
      <t xml:space="preserve"> LPG dökmegaz</t>
    </r>
    <r>
      <rPr>
        <sz val="11"/>
        <rFont val="Arial"/>
        <family val="2"/>
        <charset val="162"/>
      </rPr>
      <t xml:space="preserve"> fiyatları 06 Haziran 2021 tarihinde geçerli olan; 02 Haziran 2021 tarihinde yayınlanan </t>
    </r>
    <r>
      <rPr>
        <b/>
        <sz val="11"/>
        <rFont val="Arial"/>
        <family val="2"/>
        <charset val="162"/>
      </rPr>
      <t>AYGAZ</t>
    </r>
    <r>
      <rPr>
        <sz val="11"/>
        <rFont val="Arial"/>
        <family val="2"/>
        <charset val="162"/>
      </rPr>
      <t xml:space="preserve"> ve </t>
    </r>
    <r>
      <rPr>
        <b/>
        <sz val="11"/>
        <rFont val="Arial"/>
        <family val="2"/>
        <charset val="162"/>
      </rPr>
      <t>İPRAGAZ</t>
    </r>
    <r>
      <rPr>
        <sz val="11"/>
        <rFont val="Arial"/>
        <family val="2"/>
        <charset val="162"/>
      </rPr>
      <t xml:space="preserve">  fiyat sirkülerlerinden alınmış olan fiyatların ortalamasıdır. Miks dökmegazın kullanımında buharlaştırıcı gerekmektedir. Birim fiyatlar belirlenirken işletme maliyetleri gözönüne alınmamıştır. </t>
    </r>
  </si>
  <si>
    <r>
      <t xml:space="preserve">04 Haziran </t>
    </r>
    <r>
      <rPr>
        <b/>
        <sz val="12"/>
        <rFont val="Arial"/>
        <family val="2"/>
        <charset val="162"/>
      </rPr>
      <t>2021</t>
    </r>
    <r>
      <rPr>
        <sz val="12"/>
        <rFont val="Arial"/>
        <family val="2"/>
        <charset val="162"/>
      </rPr>
      <t xml:space="preserve"> tarihinde</t>
    </r>
  </si>
  <si>
    <r>
      <t xml:space="preserve">05 Haziran </t>
    </r>
    <r>
      <rPr>
        <b/>
        <sz val="12"/>
        <rFont val="Arial"/>
        <family val="2"/>
        <charset val="162"/>
      </rPr>
      <t>2020</t>
    </r>
    <r>
      <rPr>
        <sz val="12"/>
        <rFont val="Arial"/>
        <family val="2"/>
        <charset val="162"/>
      </rPr>
      <t xml:space="preserve"> tarihinde</t>
    </r>
  </si>
  <si>
    <t xml:space="preserve">1,704337 x 1000
8250 x 0,93 </t>
  </si>
  <si>
    <t xml:space="preserve">1,5927958 x 1000
8250 x 0,93 </t>
  </si>
  <si>
    <t xml:space="preserve">1,861310 x 1000
8250 x 0,93 </t>
  </si>
</sst>
</file>

<file path=xl/styles.xml><?xml version="1.0" encoding="utf-8"?>
<styleSheet xmlns="http://schemas.openxmlformats.org/spreadsheetml/2006/main">
  <numFmts count="6">
    <numFmt numFmtId="164" formatCode="0.0"/>
    <numFmt numFmtId="165" formatCode="#,##0.000000"/>
    <numFmt numFmtId="166" formatCode="0.0000"/>
    <numFmt numFmtId="167" formatCode="#,##0.0000"/>
    <numFmt numFmtId="168" formatCode="0.000000"/>
    <numFmt numFmtId="169" formatCode="0.0%"/>
  </numFmts>
  <fonts count="37">
    <font>
      <sz val="10"/>
      <name val="Arial"/>
      <charset val="162"/>
    </font>
    <font>
      <sz val="11"/>
      <color theme="1"/>
      <name val="Calibri"/>
      <family val="2"/>
      <charset val="162"/>
      <scheme val="minor"/>
    </font>
    <font>
      <sz val="11"/>
      <color theme="1"/>
      <name val="Calibri"/>
      <family val="2"/>
      <charset val="162"/>
      <scheme val="minor"/>
    </font>
    <font>
      <sz val="12"/>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b/>
      <sz val="18"/>
      <name val="Arial"/>
      <family val="2"/>
      <charset val="162"/>
    </font>
    <font>
      <sz val="18"/>
      <name val="Arial"/>
      <family val="2"/>
      <charset val="162"/>
    </font>
    <font>
      <sz val="16"/>
      <name val="Arial"/>
      <family val="2"/>
      <charset val="162"/>
    </font>
    <font>
      <b/>
      <sz val="20"/>
      <name val="Arial"/>
      <family val="2"/>
      <charset val="162"/>
    </font>
    <font>
      <sz val="10"/>
      <name val="Arial"/>
      <family val="2"/>
      <charset val="162"/>
    </font>
  </fonts>
  <fills count="25">
    <fill>
      <patternFill patternType="none"/>
    </fill>
    <fill>
      <patternFill patternType="gray125"/>
    </fill>
    <fill>
      <patternFill patternType="solid">
        <fgColor rgb="FFFFFF00"/>
        <bgColor indexed="64"/>
      </patternFill>
    </fill>
    <fill>
      <patternFill patternType="solid">
        <fgColor rgb="FFFFFF8B"/>
        <bgColor indexed="64"/>
      </patternFill>
    </fill>
    <fill>
      <patternFill patternType="solid">
        <fgColor rgb="FFE2FBFE"/>
        <bgColor indexed="64"/>
      </patternFill>
    </fill>
    <fill>
      <patternFill patternType="solid">
        <fgColor rgb="FFBCF6FC"/>
        <bgColor indexed="64"/>
      </patternFill>
    </fill>
    <fill>
      <patternFill patternType="solid">
        <fgColor rgb="FF6DFFB6"/>
        <bgColor indexed="64"/>
      </patternFill>
    </fill>
    <fill>
      <patternFill patternType="solid">
        <fgColor rgb="FF2DFF96"/>
        <bgColor indexed="64"/>
      </patternFill>
    </fill>
    <fill>
      <patternFill patternType="solid">
        <fgColor rgb="FFFABD8A"/>
        <bgColor indexed="64"/>
      </patternFill>
    </fill>
    <fill>
      <patternFill patternType="solid">
        <fgColor theme="9" tint="0.39997558519241921"/>
        <bgColor indexed="64"/>
      </patternFill>
    </fill>
    <fill>
      <patternFill patternType="solid">
        <fgColor rgb="FFE5ABEF"/>
        <bgColor indexed="64"/>
      </patternFill>
    </fill>
    <fill>
      <patternFill patternType="solid">
        <fgColor rgb="FF00FFFF"/>
        <bgColor indexed="64"/>
      </patternFill>
    </fill>
    <fill>
      <patternFill patternType="solid">
        <fgColor rgb="FFCDFFFF"/>
        <bgColor indexed="64"/>
      </patternFill>
    </fill>
    <fill>
      <patternFill patternType="solid">
        <fgColor rgb="FF00F67B"/>
        <bgColor indexed="64"/>
      </patternFill>
    </fill>
    <fill>
      <patternFill patternType="solid">
        <fgColor rgb="FFFFFFCC"/>
        <bgColor indexed="64"/>
      </patternFill>
    </fill>
    <fill>
      <patternFill patternType="solid">
        <fgColor rgb="FFFFFFB3"/>
        <bgColor indexed="64"/>
      </patternFill>
    </fill>
    <fill>
      <patternFill patternType="solid">
        <fgColor rgb="FFFCDBC0"/>
        <bgColor indexed="64"/>
      </patternFill>
    </fill>
    <fill>
      <patternFill patternType="solid">
        <fgColor rgb="FF96CFDE"/>
        <bgColor indexed="64"/>
      </patternFill>
    </fill>
    <fill>
      <patternFill patternType="solid">
        <fgColor rgb="FFC5E4ED"/>
        <bgColor indexed="64"/>
      </patternFill>
    </fill>
    <fill>
      <patternFill patternType="solid">
        <fgColor theme="2" tint="-9.9978637043366805E-2"/>
        <bgColor indexed="64"/>
      </patternFill>
    </fill>
    <fill>
      <patternFill patternType="solid">
        <fgColor rgb="FFCAC4A2"/>
        <bgColor indexed="64"/>
      </patternFill>
    </fill>
    <fill>
      <patternFill patternType="solid">
        <fgColor rgb="FFFFFF89"/>
        <bgColor indexed="64"/>
      </patternFill>
    </fill>
    <fill>
      <patternFill patternType="solid">
        <fgColor rgb="FFB7FFDB"/>
        <bgColor indexed="64"/>
      </patternFill>
    </fill>
    <fill>
      <patternFill patternType="solid">
        <fgColor rgb="FFFFFF4F"/>
        <bgColor indexed="64"/>
      </patternFill>
    </fill>
    <fill>
      <patternFill patternType="solid">
        <fgColor rgb="FFFFFF09"/>
        <bgColor indexed="64"/>
      </patternFill>
    </fill>
  </fills>
  <borders count="65">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2" fillId="0" borderId="0"/>
    <xf numFmtId="0" fontId="36" fillId="0" borderId="0"/>
    <xf numFmtId="0" fontId="1" fillId="0" borderId="0"/>
    <xf numFmtId="0" fontId="1" fillId="0" borderId="0"/>
    <xf numFmtId="0" fontId="1" fillId="0" borderId="0"/>
  </cellStyleXfs>
  <cellXfs count="366">
    <xf numFmtId="0" fontId="0" fillId="0" borderId="0" xfId="0"/>
    <xf numFmtId="0" fontId="11" fillId="0" borderId="0" xfId="0" applyFont="1" applyFill="1" applyAlignment="1">
      <alignment vertical="center"/>
    </xf>
    <xf numFmtId="0" fontId="8" fillId="0" borderId="0" xfId="0" applyFont="1" applyFill="1"/>
    <xf numFmtId="0" fontId="9" fillId="0" borderId="0" xfId="0" applyFont="1" applyFill="1"/>
    <xf numFmtId="0" fontId="11" fillId="0" borderId="0" xfId="0" applyFont="1" applyFill="1"/>
    <xf numFmtId="165" fontId="11" fillId="0" borderId="0" xfId="0" applyNumberFormat="1" applyFont="1" applyFill="1" applyAlignment="1">
      <alignment horizontal="center"/>
    </xf>
    <xf numFmtId="0" fontId="11" fillId="0" borderId="0" xfId="0" applyFont="1" applyFill="1" applyBorder="1" applyAlignment="1">
      <alignment horizontal="left"/>
    </xf>
    <xf numFmtId="165" fontId="11" fillId="0" borderId="0" xfId="0" applyNumberFormat="1" applyFont="1" applyFill="1"/>
    <xf numFmtId="0" fontId="11" fillId="0" borderId="0" xfId="0" applyFont="1" applyFill="1" applyAlignment="1">
      <alignment horizontal="center"/>
    </xf>
    <xf numFmtId="0" fontId="19" fillId="0" borderId="16" xfId="0" applyFont="1" applyFill="1" applyBorder="1" applyAlignment="1">
      <alignment horizontal="center" vertical="center" wrapText="1"/>
    </xf>
    <xf numFmtId="0" fontId="23" fillId="0" borderId="14" xfId="0" applyFont="1" applyFill="1" applyBorder="1" applyAlignment="1">
      <alignment horizontal="center" vertical="center" wrapText="1"/>
    </xf>
    <xf numFmtId="0" fontId="8" fillId="0" borderId="0" xfId="0" applyFont="1" applyFill="1" applyBorder="1"/>
    <xf numFmtId="0" fontId="9" fillId="6" borderId="15" xfId="0" applyFont="1" applyFill="1" applyBorder="1" applyAlignment="1">
      <alignment horizontal="center" vertical="center"/>
    </xf>
    <xf numFmtId="0" fontId="5" fillId="6" borderId="3"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8" fillId="6" borderId="7" xfId="0" applyFont="1" applyFill="1" applyBorder="1" applyAlignment="1">
      <alignment horizontal="center" vertical="center" wrapText="1"/>
    </xf>
    <xf numFmtId="3" fontId="20" fillId="6" borderId="4" xfId="0" applyNumberFormat="1" applyFont="1" applyFill="1" applyBorder="1" applyAlignment="1">
      <alignment vertical="center" wrapText="1"/>
    </xf>
    <xf numFmtId="9" fontId="8" fillId="6" borderId="2" xfId="0" applyNumberFormat="1" applyFont="1" applyFill="1" applyBorder="1" applyAlignment="1">
      <alignment horizontal="center" vertical="center"/>
    </xf>
    <xf numFmtId="3" fontId="6" fillId="6" borderId="3" xfId="0" applyNumberFormat="1" applyFont="1" applyFill="1" applyBorder="1" applyAlignment="1">
      <alignment horizontal="center" vertical="center" wrapText="1"/>
    </xf>
    <xf numFmtId="168" fontId="4" fillId="6" borderId="2" xfId="0" applyNumberFormat="1" applyFont="1" applyFill="1" applyBorder="1" applyAlignment="1">
      <alignment horizontal="center" vertical="center"/>
    </xf>
    <xf numFmtId="3" fontId="4" fillId="6" borderId="7" xfId="0" applyNumberFormat="1" applyFont="1" applyFill="1" applyBorder="1" applyAlignment="1">
      <alignment horizontal="center" vertical="center"/>
    </xf>
    <xf numFmtId="167" fontId="6" fillId="6" borderId="4" xfId="0" applyNumberFormat="1" applyFont="1" applyFill="1" applyBorder="1" applyAlignment="1">
      <alignment vertical="center" wrapText="1"/>
    </xf>
    <xf numFmtId="0" fontId="9" fillId="7" borderId="15" xfId="0" applyFont="1" applyFill="1" applyBorder="1" applyAlignment="1">
      <alignment horizontal="center" vertical="center"/>
    </xf>
    <xf numFmtId="0" fontId="5" fillId="7" borderId="3"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8" fillId="7" borderId="7" xfId="0" applyFont="1" applyFill="1" applyBorder="1" applyAlignment="1">
      <alignment horizontal="center" vertical="center" wrapText="1"/>
    </xf>
    <xf numFmtId="3" fontId="20" fillId="7" borderId="4" xfId="0" applyNumberFormat="1" applyFont="1" applyFill="1" applyBorder="1" applyAlignment="1">
      <alignment vertical="center" wrapText="1"/>
    </xf>
    <xf numFmtId="9" fontId="8" fillId="7" borderId="2" xfId="0" applyNumberFormat="1" applyFont="1" applyFill="1" applyBorder="1" applyAlignment="1">
      <alignment horizontal="center" vertical="center"/>
    </xf>
    <xf numFmtId="3" fontId="6" fillId="7" borderId="3" xfId="0" applyNumberFormat="1" applyFont="1" applyFill="1" applyBorder="1" applyAlignment="1">
      <alignment horizontal="center" vertical="center" wrapText="1"/>
    </xf>
    <xf numFmtId="168" fontId="4" fillId="7" borderId="2" xfId="0" applyNumberFormat="1" applyFont="1" applyFill="1" applyBorder="1" applyAlignment="1">
      <alignment horizontal="center" vertical="center"/>
    </xf>
    <xf numFmtId="3" fontId="4" fillId="7" borderId="7" xfId="0" applyNumberFormat="1" applyFont="1" applyFill="1" applyBorder="1" applyAlignment="1">
      <alignment horizontal="center" vertical="center"/>
    </xf>
    <xf numFmtId="167" fontId="6" fillId="7" borderId="4" xfId="0" applyNumberFormat="1" applyFont="1" applyFill="1" applyBorder="1" applyAlignment="1">
      <alignment vertical="center" wrapText="1"/>
    </xf>
    <xf numFmtId="0" fontId="5" fillId="8" borderId="3"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8" fillId="8" borderId="7" xfId="0" applyFont="1" applyFill="1" applyBorder="1" applyAlignment="1">
      <alignment horizontal="center" vertical="center" wrapText="1"/>
    </xf>
    <xf numFmtId="165" fontId="18" fillId="8" borderId="2" xfId="0" applyNumberFormat="1" applyFont="1" applyFill="1" applyBorder="1" applyAlignment="1">
      <alignment horizontal="right" vertical="center" wrapText="1"/>
    </xf>
    <xf numFmtId="0" fontId="9" fillId="8" borderId="9" xfId="0" applyFont="1" applyFill="1" applyBorder="1" applyAlignment="1">
      <alignment horizontal="center" vertical="center"/>
    </xf>
    <xf numFmtId="3" fontId="20" fillId="8" borderId="4" xfId="0" applyNumberFormat="1" applyFont="1" applyFill="1" applyBorder="1" applyAlignment="1">
      <alignment vertical="center" wrapText="1"/>
    </xf>
    <xf numFmtId="9" fontId="8" fillId="8" borderId="2" xfId="0" applyNumberFormat="1" applyFont="1" applyFill="1" applyBorder="1" applyAlignment="1">
      <alignment horizontal="center" vertical="center"/>
    </xf>
    <xf numFmtId="0" fontId="6" fillId="8" borderId="3" xfId="0" applyFont="1" applyFill="1" applyBorder="1" applyAlignment="1">
      <alignment horizontal="center" vertical="center" wrapText="1"/>
    </xf>
    <xf numFmtId="168" fontId="4" fillId="8" borderId="2" xfId="0" applyNumberFormat="1" applyFont="1" applyFill="1" applyBorder="1" applyAlignment="1">
      <alignment horizontal="center" vertical="center"/>
    </xf>
    <xf numFmtId="3" fontId="4" fillId="8" borderId="7" xfId="0" applyNumberFormat="1" applyFont="1" applyFill="1" applyBorder="1" applyAlignment="1">
      <alignment horizontal="center" vertical="center"/>
    </xf>
    <xf numFmtId="167" fontId="6" fillId="8" borderId="4" xfId="0" applyNumberFormat="1" applyFont="1" applyFill="1" applyBorder="1" applyAlignment="1">
      <alignment vertical="center" wrapText="1"/>
    </xf>
    <xf numFmtId="0" fontId="9" fillId="12" borderId="9" xfId="0" applyFont="1" applyFill="1" applyBorder="1" applyAlignment="1">
      <alignment horizontal="center" vertical="center"/>
    </xf>
    <xf numFmtId="0" fontId="5" fillId="12" borderId="3" xfId="0" applyFont="1" applyFill="1" applyBorder="1" applyAlignment="1">
      <alignment horizontal="center" vertical="center" wrapText="1"/>
    </xf>
    <xf numFmtId="0" fontId="15" fillId="12" borderId="9" xfId="0" applyFont="1" applyFill="1" applyBorder="1" applyAlignment="1">
      <alignment horizontal="center" vertical="center" wrapText="1"/>
    </xf>
    <xf numFmtId="0" fontId="8" fillId="12" borderId="7" xfId="0" applyFont="1" applyFill="1" applyBorder="1" applyAlignment="1">
      <alignment horizontal="center" vertical="center" wrapText="1"/>
    </xf>
    <xf numFmtId="3" fontId="20" fillId="12" borderId="4" xfId="0" applyNumberFormat="1" applyFont="1" applyFill="1" applyBorder="1" applyAlignment="1">
      <alignment vertical="center" wrapText="1"/>
    </xf>
    <xf numFmtId="9" fontId="8" fillId="12" borderId="2" xfId="0" applyNumberFormat="1" applyFont="1" applyFill="1" applyBorder="1" applyAlignment="1">
      <alignment horizontal="center" vertical="center"/>
    </xf>
    <xf numFmtId="0" fontId="6" fillId="12" borderId="3" xfId="0" applyFont="1" applyFill="1" applyBorder="1" applyAlignment="1">
      <alignment horizontal="center" vertical="center" wrapText="1"/>
    </xf>
    <xf numFmtId="168" fontId="4" fillId="12" borderId="2" xfId="0" applyNumberFormat="1" applyFont="1" applyFill="1" applyBorder="1" applyAlignment="1">
      <alignment horizontal="center" vertical="center"/>
    </xf>
    <xf numFmtId="3" fontId="4" fillId="12" borderId="7" xfId="0" applyNumberFormat="1" applyFont="1" applyFill="1" applyBorder="1" applyAlignment="1">
      <alignment horizontal="center" vertical="center"/>
    </xf>
    <xf numFmtId="167" fontId="6" fillId="12" borderId="4" xfId="0" applyNumberFormat="1" applyFont="1" applyFill="1" applyBorder="1" applyAlignment="1">
      <alignment vertical="center" wrapText="1"/>
    </xf>
    <xf numFmtId="169" fontId="18" fillId="6" borderId="8" xfId="0" applyNumberFormat="1" applyFont="1" applyFill="1" applyBorder="1" applyAlignment="1">
      <alignment horizontal="right" vertical="center"/>
    </xf>
    <xf numFmtId="169" fontId="18" fillId="7" borderId="8" xfId="0" applyNumberFormat="1" applyFont="1" applyFill="1" applyBorder="1" applyAlignment="1">
      <alignment horizontal="right" vertical="center"/>
    </xf>
    <xf numFmtId="0" fontId="9" fillId="14" borderId="15" xfId="0" applyFont="1" applyFill="1" applyBorder="1" applyAlignment="1">
      <alignment horizontal="center" vertical="center"/>
    </xf>
    <xf numFmtId="0" fontId="5" fillId="14" borderId="62" xfId="0" applyFont="1" applyFill="1" applyBorder="1" applyAlignment="1">
      <alignment horizontal="center" vertical="center" wrapText="1"/>
    </xf>
    <xf numFmtId="0" fontId="3" fillId="14" borderId="15" xfId="0" applyFont="1" applyFill="1" applyBorder="1" applyAlignment="1">
      <alignment horizontal="center" vertical="center" wrapText="1"/>
    </xf>
    <xf numFmtId="0" fontId="8" fillId="14" borderId="63" xfId="0" applyFont="1" applyFill="1" applyBorder="1" applyAlignment="1">
      <alignment horizontal="center" vertical="center" wrapText="1"/>
    </xf>
    <xf numFmtId="165" fontId="18" fillId="14" borderId="5" xfId="0" applyNumberFormat="1" applyFont="1" applyFill="1" applyBorder="1" applyAlignment="1">
      <alignment horizontal="right" vertical="center" wrapText="1"/>
    </xf>
    <xf numFmtId="3" fontId="20" fillId="14" borderId="6" xfId="0" applyNumberFormat="1" applyFont="1" applyFill="1" applyBorder="1" applyAlignment="1">
      <alignment vertical="center" wrapText="1"/>
    </xf>
    <xf numFmtId="9" fontId="8" fillId="14" borderId="5" xfId="0" applyNumberFormat="1" applyFont="1" applyFill="1" applyBorder="1" applyAlignment="1">
      <alignment horizontal="center" vertical="center"/>
    </xf>
    <xf numFmtId="164" fontId="6" fillId="14" borderId="62" xfId="0" applyNumberFormat="1" applyFont="1" applyFill="1" applyBorder="1" applyAlignment="1">
      <alignment horizontal="center" vertical="center" wrapText="1"/>
    </xf>
    <xf numFmtId="168" fontId="4" fillId="14" borderId="5" xfId="0" applyNumberFormat="1" applyFont="1" applyFill="1" applyBorder="1" applyAlignment="1">
      <alignment horizontal="center" vertical="center"/>
    </xf>
    <xf numFmtId="3" fontId="4" fillId="14" borderId="63" xfId="0" applyNumberFormat="1" applyFont="1" applyFill="1" applyBorder="1" applyAlignment="1">
      <alignment horizontal="center" vertical="center"/>
    </xf>
    <xf numFmtId="167" fontId="6" fillId="14" borderId="6" xfId="0" applyNumberFormat="1" applyFont="1" applyFill="1" applyBorder="1" applyAlignment="1">
      <alignment vertical="center" wrapText="1"/>
    </xf>
    <xf numFmtId="0" fontId="20" fillId="14" borderId="3" xfId="0" applyFont="1" applyFill="1" applyBorder="1" applyAlignment="1">
      <alignment horizontal="center" vertical="center" wrapText="1"/>
    </xf>
    <xf numFmtId="0" fontId="3" fillId="14" borderId="9" xfId="0" applyFont="1" applyFill="1" applyBorder="1" applyAlignment="1">
      <alignment horizontal="center" vertical="center" wrapText="1"/>
    </xf>
    <xf numFmtId="0" fontId="8" fillId="14" borderId="7" xfId="0" applyFont="1" applyFill="1" applyBorder="1" applyAlignment="1">
      <alignment horizontal="center" vertical="center" wrapText="1"/>
    </xf>
    <xf numFmtId="165" fontId="18" fillId="14" borderId="2" xfId="0" applyNumberFormat="1" applyFont="1" applyFill="1" applyBorder="1" applyAlignment="1">
      <alignment horizontal="right" vertical="center" wrapText="1"/>
    </xf>
    <xf numFmtId="3" fontId="20" fillId="14" borderId="4" xfId="0" applyNumberFormat="1" applyFont="1" applyFill="1" applyBorder="1" applyAlignment="1">
      <alignment vertical="center" wrapText="1"/>
    </xf>
    <xf numFmtId="9" fontId="8" fillId="14" borderId="2" xfId="0" applyNumberFormat="1" applyFont="1" applyFill="1" applyBorder="1" applyAlignment="1">
      <alignment horizontal="center" vertical="center"/>
    </xf>
    <xf numFmtId="0" fontId="6" fillId="14" borderId="3" xfId="0" applyFont="1" applyFill="1" applyBorder="1" applyAlignment="1">
      <alignment horizontal="center" vertical="center" wrapText="1"/>
    </xf>
    <xf numFmtId="168" fontId="4" fillId="14" borderId="2" xfId="0" applyNumberFormat="1" applyFont="1" applyFill="1" applyBorder="1" applyAlignment="1">
      <alignment horizontal="center" vertical="center"/>
    </xf>
    <xf numFmtId="3" fontId="4" fillId="14" borderId="7" xfId="0" applyNumberFormat="1" applyFont="1" applyFill="1" applyBorder="1" applyAlignment="1">
      <alignment horizontal="center" vertical="center"/>
    </xf>
    <xf numFmtId="167" fontId="6" fillId="14" borderId="4" xfId="0" applyNumberFormat="1" applyFont="1" applyFill="1" applyBorder="1" applyAlignment="1">
      <alignment vertical="center" wrapText="1"/>
    </xf>
    <xf numFmtId="0" fontId="9" fillId="14" borderId="9" xfId="0" applyFont="1" applyFill="1" applyBorder="1" applyAlignment="1">
      <alignment horizontal="center" vertical="center"/>
    </xf>
    <xf numFmtId="0" fontId="17" fillId="14" borderId="3" xfId="0" applyFont="1" applyFill="1" applyBorder="1" applyAlignment="1">
      <alignment horizontal="center" vertical="center" wrapText="1"/>
    </xf>
    <xf numFmtId="0" fontId="5" fillId="14" borderId="3" xfId="0" applyFont="1" applyFill="1" applyBorder="1" applyAlignment="1">
      <alignment horizontal="center" vertical="center" wrapText="1"/>
    </xf>
    <xf numFmtId="164" fontId="6" fillId="14" borderId="3" xfId="0" applyNumberFormat="1" applyFont="1" applyFill="1" applyBorder="1" applyAlignment="1">
      <alignment horizontal="center" vertical="center" wrapText="1"/>
    </xf>
    <xf numFmtId="0" fontId="9" fillId="15" borderId="9" xfId="0" applyFont="1" applyFill="1" applyBorder="1" applyAlignment="1">
      <alignment horizontal="center" vertical="center"/>
    </xf>
    <xf numFmtId="0" fontId="17" fillId="15" borderId="3" xfId="0" applyFont="1" applyFill="1" applyBorder="1" applyAlignment="1">
      <alignment horizontal="center" vertical="center" wrapText="1"/>
    </xf>
    <xf numFmtId="0" fontId="3" fillId="15" borderId="9" xfId="0" applyFont="1" applyFill="1" applyBorder="1" applyAlignment="1">
      <alignment horizontal="center" vertical="center" wrapText="1"/>
    </xf>
    <xf numFmtId="0" fontId="8" fillId="15" borderId="7" xfId="0" applyFont="1" applyFill="1" applyBorder="1" applyAlignment="1">
      <alignment horizontal="center" vertical="center" wrapText="1"/>
    </xf>
    <xf numFmtId="165" fontId="18" fillId="15" borderId="2" xfId="0" applyNumberFormat="1" applyFont="1" applyFill="1" applyBorder="1" applyAlignment="1">
      <alignment horizontal="right" vertical="center" wrapText="1"/>
    </xf>
    <xf numFmtId="3" fontId="20" fillId="15" borderId="4" xfId="0" applyNumberFormat="1" applyFont="1" applyFill="1" applyBorder="1" applyAlignment="1">
      <alignment vertical="center" wrapText="1"/>
    </xf>
    <xf numFmtId="9" fontId="8" fillId="15" borderId="2" xfId="0" applyNumberFormat="1" applyFont="1" applyFill="1" applyBorder="1" applyAlignment="1">
      <alignment horizontal="center" vertical="center"/>
    </xf>
    <xf numFmtId="0" fontId="6" fillId="15" borderId="3" xfId="0" applyFont="1" applyFill="1" applyBorder="1" applyAlignment="1">
      <alignment horizontal="center" vertical="center" wrapText="1"/>
    </xf>
    <xf numFmtId="168" fontId="4" fillId="15" borderId="2" xfId="0" applyNumberFormat="1" applyFont="1" applyFill="1" applyBorder="1" applyAlignment="1">
      <alignment horizontal="center" vertical="center"/>
    </xf>
    <xf numFmtId="3" fontId="4" fillId="15" borderId="7" xfId="0" applyNumberFormat="1" applyFont="1" applyFill="1" applyBorder="1" applyAlignment="1">
      <alignment horizontal="center" vertical="center"/>
    </xf>
    <xf numFmtId="167" fontId="6" fillId="15" borderId="4" xfId="0" applyNumberFormat="1" applyFont="1" applyFill="1" applyBorder="1" applyAlignment="1">
      <alignment vertical="center" wrapText="1"/>
    </xf>
    <xf numFmtId="0" fontId="9" fillId="15" borderId="15" xfId="0" applyFont="1" applyFill="1" applyBorder="1" applyAlignment="1">
      <alignment horizontal="center" vertical="center"/>
    </xf>
    <xf numFmtId="0" fontId="5" fillId="15" borderId="3" xfId="0" applyFont="1" applyFill="1" applyBorder="1" applyAlignment="1">
      <alignment horizontal="center" vertical="center" wrapText="1"/>
    </xf>
    <xf numFmtId="0" fontId="20" fillId="15" borderId="3" xfId="0" applyFont="1" applyFill="1" applyBorder="1" applyAlignment="1">
      <alignment horizontal="center" vertical="center" wrapText="1"/>
    </xf>
    <xf numFmtId="0" fontId="9" fillId="16" borderId="9" xfId="0" applyFont="1" applyFill="1" applyBorder="1" applyAlignment="1">
      <alignment horizontal="center" vertical="center"/>
    </xf>
    <xf numFmtId="0" fontId="5" fillId="16" borderId="3" xfId="0" applyFont="1" applyFill="1" applyBorder="1" applyAlignment="1">
      <alignment horizontal="center" vertical="center" wrapText="1"/>
    </xf>
    <xf numFmtId="0" fontId="3" fillId="16" borderId="9" xfId="0" applyFont="1" applyFill="1" applyBorder="1" applyAlignment="1">
      <alignment horizontal="center" vertical="center" wrapText="1"/>
    </xf>
    <xf numFmtId="0" fontId="8" fillId="16" borderId="7" xfId="0" applyFont="1" applyFill="1" applyBorder="1" applyAlignment="1">
      <alignment horizontal="center" vertical="center" wrapText="1"/>
    </xf>
    <xf numFmtId="165" fontId="18" fillId="16" borderId="2" xfId="0" applyNumberFormat="1" applyFont="1" applyFill="1" applyBorder="1" applyAlignment="1">
      <alignment horizontal="right" vertical="center" wrapText="1"/>
    </xf>
    <xf numFmtId="3" fontId="20" fillId="16" borderId="4" xfId="0" applyNumberFormat="1" applyFont="1" applyFill="1" applyBorder="1" applyAlignment="1">
      <alignment vertical="center" wrapText="1"/>
    </xf>
    <xf numFmtId="9" fontId="8" fillId="16" borderId="2" xfId="0" applyNumberFormat="1" applyFont="1" applyFill="1" applyBorder="1" applyAlignment="1">
      <alignment horizontal="center" vertical="center"/>
    </xf>
    <xf numFmtId="0" fontId="6" fillId="16" borderId="3" xfId="0" applyFont="1" applyFill="1" applyBorder="1" applyAlignment="1">
      <alignment horizontal="center" vertical="center" wrapText="1"/>
    </xf>
    <xf numFmtId="168" fontId="4" fillId="16" borderId="2" xfId="0" applyNumberFormat="1" applyFont="1" applyFill="1" applyBorder="1" applyAlignment="1">
      <alignment horizontal="center" vertical="center"/>
    </xf>
    <xf numFmtId="3" fontId="4" fillId="16" borderId="7" xfId="0" applyNumberFormat="1" applyFont="1" applyFill="1" applyBorder="1" applyAlignment="1">
      <alignment horizontal="center" vertical="center"/>
    </xf>
    <xf numFmtId="167" fontId="6" fillId="16" borderId="4" xfId="0" applyNumberFormat="1" applyFont="1" applyFill="1" applyBorder="1" applyAlignment="1">
      <alignment vertical="center" wrapText="1"/>
    </xf>
    <xf numFmtId="169" fontId="18" fillId="14" borderId="8" xfId="0" applyNumberFormat="1" applyFont="1" applyFill="1" applyBorder="1" applyAlignment="1">
      <alignment horizontal="right" vertical="center"/>
    </xf>
    <xf numFmtId="169" fontId="18" fillId="15" borderId="8" xfId="0" applyNumberFormat="1" applyFont="1" applyFill="1" applyBorder="1" applyAlignment="1">
      <alignment horizontal="right" vertical="center"/>
    </xf>
    <xf numFmtId="169" fontId="18" fillId="8" borderId="8" xfId="0" applyNumberFormat="1" applyFont="1" applyFill="1" applyBorder="1" applyAlignment="1">
      <alignment horizontal="right" vertical="center"/>
    </xf>
    <xf numFmtId="169" fontId="18" fillId="16" borderId="8" xfId="0" applyNumberFormat="1" applyFont="1" applyFill="1" applyBorder="1" applyAlignment="1">
      <alignment horizontal="right" vertical="center"/>
    </xf>
    <xf numFmtId="169" fontId="18" fillId="14" borderId="64" xfId="0" applyNumberFormat="1" applyFont="1" applyFill="1" applyBorder="1" applyAlignment="1">
      <alignment horizontal="right" vertical="center"/>
    </xf>
    <xf numFmtId="169" fontId="18" fillId="12" borderId="8" xfId="0" applyNumberFormat="1" applyFont="1" applyFill="1" applyBorder="1" applyAlignment="1">
      <alignment horizontal="right" vertical="center"/>
    </xf>
    <xf numFmtId="165" fontId="18" fillId="12" borderId="2" xfId="0" applyNumberFormat="1" applyFont="1" applyFill="1" applyBorder="1" applyAlignment="1">
      <alignment horizontal="right" vertical="center" wrapText="1"/>
    </xf>
    <xf numFmtId="0" fontId="9" fillId="17" borderId="9" xfId="0" applyFont="1" applyFill="1" applyBorder="1" applyAlignment="1">
      <alignment horizontal="center" vertical="center"/>
    </xf>
    <xf numFmtId="0" fontId="5" fillId="17" borderId="3" xfId="0" applyFont="1" applyFill="1" applyBorder="1" applyAlignment="1">
      <alignment horizontal="center" vertical="center" wrapText="1"/>
    </xf>
    <xf numFmtId="0" fontId="3" fillId="17" borderId="9" xfId="0" applyFont="1" applyFill="1" applyBorder="1" applyAlignment="1">
      <alignment horizontal="center" vertical="center" wrapText="1"/>
    </xf>
    <xf numFmtId="0" fontId="8" fillId="17" borderId="7" xfId="0" applyFont="1" applyFill="1" applyBorder="1" applyAlignment="1">
      <alignment horizontal="center" vertical="center" wrapText="1"/>
    </xf>
    <xf numFmtId="165" fontId="18" fillId="17" borderId="2" xfId="0" applyNumberFormat="1" applyFont="1" applyFill="1" applyBorder="1" applyAlignment="1">
      <alignment horizontal="right" vertical="center" wrapText="1"/>
    </xf>
    <xf numFmtId="0" fontId="20" fillId="17" borderId="4" xfId="0" applyFont="1" applyFill="1" applyBorder="1" applyAlignment="1">
      <alignment vertical="center" wrapText="1"/>
    </xf>
    <xf numFmtId="9" fontId="8" fillId="17" borderId="2" xfId="0" applyNumberFormat="1" applyFont="1" applyFill="1" applyBorder="1" applyAlignment="1">
      <alignment horizontal="center" vertical="center"/>
    </xf>
    <xf numFmtId="0" fontId="6" fillId="17" borderId="3" xfId="0" applyFont="1" applyFill="1" applyBorder="1" applyAlignment="1">
      <alignment horizontal="center" vertical="center" wrapText="1"/>
    </xf>
    <xf numFmtId="168" fontId="4" fillId="17" borderId="2" xfId="0" applyNumberFormat="1" applyFont="1" applyFill="1" applyBorder="1" applyAlignment="1">
      <alignment horizontal="center" vertical="center"/>
    </xf>
    <xf numFmtId="3" fontId="4" fillId="17" borderId="7" xfId="0" applyNumberFormat="1" applyFont="1" applyFill="1" applyBorder="1" applyAlignment="1">
      <alignment horizontal="center" vertical="center"/>
    </xf>
    <xf numFmtId="167" fontId="6" fillId="17" borderId="4" xfId="0" applyNumberFormat="1" applyFont="1" applyFill="1" applyBorder="1" applyAlignment="1">
      <alignment vertical="center" wrapText="1"/>
    </xf>
    <xf numFmtId="169" fontId="18" fillId="17" borderId="8" xfId="0" applyNumberFormat="1" applyFont="1" applyFill="1" applyBorder="1" applyAlignment="1">
      <alignment horizontal="right" vertical="center"/>
    </xf>
    <xf numFmtId="0" fontId="9" fillId="18" borderId="9" xfId="0" applyFont="1" applyFill="1" applyBorder="1" applyAlignment="1">
      <alignment horizontal="center" vertical="center"/>
    </xf>
    <xf numFmtId="0" fontId="5" fillId="18" borderId="3" xfId="0" applyFont="1" applyFill="1" applyBorder="1" applyAlignment="1">
      <alignment horizontal="center" vertical="center" wrapText="1"/>
    </xf>
    <xf numFmtId="0" fontId="15" fillId="18" borderId="9" xfId="0" applyFont="1" applyFill="1" applyBorder="1" applyAlignment="1">
      <alignment horizontal="center" vertical="center" wrapText="1"/>
    </xf>
    <xf numFmtId="0" fontId="8" fillId="18" borderId="7" xfId="0" applyFont="1" applyFill="1" applyBorder="1" applyAlignment="1">
      <alignment horizontal="center" vertical="center" wrapText="1"/>
    </xf>
    <xf numFmtId="165" fontId="18" fillId="18" borderId="2" xfId="0" applyNumberFormat="1" applyFont="1" applyFill="1" applyBorder="1" applyAlignment="1">
      <alignment horizontal="right" vertical="center" wrapText="1"/>
    </xf>
    <xf numFmtId="3" fontId="20" fillId="18" borderId="4" xfId="0" applyNumberFormat="1" applyFont="1" applyFill="1" applyBorder="1" applyAlignment="1">
      <alignment vertical="center" wrapText="1"/>
    </xf>
    <xf numFmtId="9" fontId="8" fillId="18" borderId="2" xfId="0" applyNumberFormat="1" applyFont="1" applyFill="1" applyBorder="1" applyAlignment="1">
      <alignment horizontal="center" vertical="center"/>
    </xf>
    <xf numFmtId="0" fontId="6" fillId="18" borderId="3" xfId="0" applyFont="1" applyFill="1" applyBorder="1" applyAlignment="1">
      <alignment horizontal="center" vertical="center" wrapText="1"/>
    </xf>
    <xf numFmtId="168" fontId="4" fillId="18" borderId="2" xfId="0" applyNumberFormat="1" applyFont="1" applyFill="1" applyBorder="1" applyAlignment="1">
      <alignment horizontal="center" vertical="center"/>
    </xf>
    <xf numFmtId="3" fontId="4" fillId="18" borderId="7" xfId="0" applyNumberFormat="1" applyFont="1" applyFill="1" applyBorder="1" applyAlignment="1">
      <alignment horizontal="center" vertical="center"/>
    </xf>
    <xf numFmtId="167" fontId="6" fillId="18" borderId="4" xfId="0" applyNumberFormat="1" applyFont="1" applyFill="1" applyBorder="1" applyAlignment="1">
      <alignment vertical="center" wrapText="1"/>
    </xf>
    <xf numFmtId="169" fontId="18" fillId="18" borderId="8" xfId="0" applyNumberFormat="1" applyFont="1" applyFill="1" applyBorder="1" applyAlignment="1">
      <alignment horizontal="right" vertical="center"/>
    </xf>
    <xf numFmtId="0" fontId="9" fillId="19" borderId="15" xfId="0" applyFont="1" applyFill="1" applyBorder="1" applyAlignment="1">
      <alignment horizontal="center" vertical="center"/>
    </xf>
    <xf numFmtId="0" fontId="5" fillId="19" borderId="3" xfId="0" applyFont="1" applyFill="1" applyBorder="1" applyAlignment="1">
      <alignment horizontal="center" vertical="center" wrapText="1"/>
    </xf>
    <xf numFmtId="0" fontId="3" fillId="19" borderId="9" xfId="0" applyFont="1" applyFill="1" applyBorder="1" applyAlignment="1">
      <alignment horizontal="center" vertical="center" wrapText="1"/>
    </xf>
    <xf numFmtId="0" fontId="8" fillId="19" borderId="7" xfId="0" applyFont="1" applyFill="1" applyBorder="1" applyAlignment="1">
      <alignment horizontal="center" vertical="center" wrapText="1"/>
    </xf>
    <xf numFmtId="3" fontId="20" fillId="19" borderId="4" xfId="0" applyNumberFormat="1" applyFont="1" applyFill="1" applyBorder="1" applyAlignment="1">
      <alignment vertical="center" wrapText="1"/>
    </xf>
    <xf numFmtId="9" fontId="8" fillId="19" borderId="2" xfId="0" applyNumberFormat="1" applyFont="1" applyFill="1" applyBorder="1" applyAlignment="1">
      <alignment horizontal="center" vertical="center"/>
    </xf>
    <xf numFmtId="0" fontId="6" fillId="19" borderId="3" xfId="0" applyFont="1" applyFill="1" applyBorder="1" applyAlignment="1">
      <alignment horizontal="center" vertical="center" wrapText="1"/>
    </xf>
    <xf numFmtId="168" fontId="4" fillId="19" borderId="2" xfId="0" applyNumberFormat="1" applyFont="1" applyFill="1" applyBorder="1" applyAlignment="1">
      <alignment horizontal="center" vertical="center"/>
    </xf>
    <xf numFmtId="3" fontId="4" fillId="19" borderId="7" xfId="0" applyNumberFormat="1" applyFont="1" applyFill="1" applyBorder="1" applyAlignment="1">
      <alignment horizontal="center" vertical="center"/>
    </xf>
    <xf numFmtId="167" fontId="6" fillId="19" borderId="4" xfId="0" applyNumberFormat="1" applyFont="1" applyFill="1" applyBorder="1" applyAlignment="1">
      <alignment vertical="center" wrapText="1"/>
    </xf>
    <xf numFmtId="169" fontId="18" fillId="19" borderId="8" xfId="0" applyNumberFormat="1" applyFont="1" applyFill="1" applyBorder="1" applyAlignment="1">
      <alignment horizontal="right" vertical="center"/>
    </xf>
    <xf numFmtId="0" fontId="9" fillId="20" borderId="15" xfId="0" applyFont="1" applyFill="1" applyBorder="1" applyAlignment="1">
      <alignment horizontal="center" vertical="center"/>
    </xf>
    <xf numFmtId="0" fontId="5" fillId="20" borderId="3" xfId="0" applyFont="1" applyFill="1" applyBorder="1" applyAlignment="1">
      <alignment horizontal="center" vertical="center" wrapText="1"/>
    </xf>
    <xf numFmtId="0" fontId="3" fillId="20" borderId="9" xfId="0" applyFont="1" applyFill="1" applyBorder="1" applyAlignment="1">
      <alignment horizontal="center" vertical="center" wrapText="1"/>
    </xf>
    <xf numFmtId="0" fontId="8" fillId="20" borderId="7" xfId="0" applyFont="1" applyFill="1" applyBorder="1" applyAlignment="1">
      <alignment horizontal="center" vertical="center" wrapText="1"/>
    </xf>
    <xf numFmtId="3" fontId="20" fillId="20" borderId="4" xfId="0" applyNumberFormat="1" applyFont="1" applyFill="1" applyBorder="1" applyAlignment="1">
      <alignment vertical="center" wrapText="1"/>
    </xf>
    <xf numFmtId="9" fontId="8" fillId="20" borderId="2" xfId="0" applyNumberFormat="1" applyFont="1" applyFill="1" applyBorder="1" applyAlignment="1">
      <alignment horizontal="center" vertical="center"/>
    </xf>
    <xf numFmtId="0" fontId="6" fillId="20" borderId="3" xfId="0" applyFont="1" applyFill="1" applyBorder="1" applyAlignment="1">
      <alignment horizontal="center" vertical="center" wrapText="1"/>
    </xf>
    <xf numFmtId="168" fontId="4" fillId="20" borderId="2" xfId="0" applyNumberFormat="1" applyFont="1" applyFill="1" applyBorder="1" applyAlignment="1">
      <alignment horizontal="center" vertical="center"/>
    </xf>
    <xf numFmtId="3" fontId="4" fillId="20" borderId="7" xfId="0" applyNumberFormat="1" applyFont="1" applyFill="1" applyBorder="1" applyAlignment="1">
      <alignment horizontal="center" vertical="center"/>
    </xf>
    <xf numFmtId="167" fontId="6" fillId="20" borderId="4" xfId="0" applyNumberFormat="1" applyFont="1" applyFill="1" applyBorder="1" applyAlignment="1">
      <alignment vertical="center" wrapText="1"/>
    </xf>
    <xf numFmtId="169" fontId="18" fillId="20" borderId="8" xfId="0" applyNumberFormat="1" applyFont="1" applyFill="1" applyBorder="1" applyAlignment="1">
      <alignment horizontal="right" vertical="center"/>
    </xf>
    <xf numFmtId="0" fontId="9" fillId="21" borderId="15" xfId="0" applyFont="1" applyFill="1" applyBorder="1" applyAlignment="1">
      <alignment horizontal="center" vertical="center"/>
    </xf>
    <xf numFmtId="0" fontId="17" fillId="21" borderId="3" xfId="0" applyFont="1" applyFill="1" applyBorder="1" applyAlignment="1">
      <alignment horizontal="center" vertical="center" wrapText="1"/>
    </xf>
    <xf numFmtId="0" fontId="3" fillId="21" borderId="9" xfId="0" applyFont="1" applyFill="1" applyBorder="1" applyAlignment="1">
      <alignment horizontal="center" vertical="center" wrapText="1"/>
    </xf>
    <xf numFmtId="0" fontId="8" fillId="21" borderId="7" xfId="0" applyFont="1" applyFill="1" applyBorder="1" applyAlignment="1">
      <alignment horizontal="center" vertical="center" wrapText="1"/>
    </xf>
    <xf numFmtId="165" fontId="18" fillId="21" borderId="2" xfId="0" applyNumberFormat="1" applyFont="1" applyFill="1" applyBorder="1" applyAlignment="1">
      <alignment horizontal="right" vertical="center" wrapText="1"/>
    </xf>
    <xf numFmtId="3" fontId="20" fillId="21" borderId="4" xfId="0" applyNumberFormat="1" applyFont="1" applyFill="1" applyBorder="1" applyAlignment="1">
      <alignment vertical="center" wrapText="1"/>
    </xf>
    <xf numFmtId="9" fontId="8" fillId="21" borderId="2" xfId="0" applyNumberFormat="1" applyFont="1" applyFill="1" applyBorder="1" applyAlignment="1">
      <alignment horizontal="center" vertical="center"/>
    </xf>
    <xf numFmtId="0" fontId="6" fillId="21" borderId="3" xfId="0" applyFont="1" applyFill="1" applyBorder="1" applyAlignment="1">
      <alignment horizontal="center" vertical="center" wrapText="1"/>
    </xf>
    <xf numFmtId="168" fontId="4" fillId="21" borderId="2" xfId="0" applyNumberFormat="1" applyFont="1" applyFill="1" applyBorder="1" applyAlignment="1">
      <alignment horizontal="center" vertical="center"/>
    </xf>
    <xf numFmtId="3" fontId="4" fillId="21" borderId="7" xfId="0" applyNumberFormat="1" applyFont="1" applyFill="1" applyBorder="1" applyAlignment="1">
      <alignment horizontal="center" vertical="center"/>
    </xf>
    <xf numFmtId="167" fontId="6" fillId="21" borderId="4" xfId="0" applyNumberFormat="1" applyFont="1" applyFill="1" applyBorder="1" applyAlignment="1">
      <alignment vertical="center" wrapText="1"/>
    </xf>
    <xf numFmtId="169" fontId="18" fillId="21" borderId="8" xfId="0" applyNumberFormat="1" applyFont="1" applyFill="1" applyBorder="1" applyAlignment="1">
      <alignment horizontal="right" vertical="center"/>
    </xf>
    <xf numFmtId="0" fontId="20" fillId="21" borderId="3" xfId="0" applyFont="1" applyFill="1" applyBorder="1" applyAlignment="1">
      <alignment horizontal="center" vertical="center" wrapText="1"/>
    </xf>
    <xf numFmtId="0" fontId="9" fillId="21" borderId="9" xfId="0" applyFont="1" applyFill="1" applyBorder="1" applyAlignment="1">
      <alignment horizontal="center" vertical="center"/>
    </xf>
    <xf numFmtId="0" fontId="5" fillId="21" borderId="3" xfId="0" applyFont="1" applyFill="1" applyBorder="1" applyAlignment="1">
      <alignment horizontal="center" vertical="center" wrapText="1"/>
    </xf>
    <xf numFmtId="0" fontId="18" fillId="14" borderId="9" xfId="0" applyFont="1" applyFill="1" applyBorder="1" applyAlignment="1">
      <alignment horizontal="center" vertical="center"/>
    </xf>
    <xf numFmtId="0" fontId="18" fillId="15" borderId="9" xfId="0" applyFont="1" applyFill="1" applyBorder="1" applyAlignment="1">
      <alignment horizontal="center" vertical="center"/>
    </xf>
    <xf numFmtId="0" fontId="18" fillId="21" borderId="9" xfId="0" applyFont="1" applyFill="1" applyBorder="1" applyAlignment="1">
      <alignment horizontal="center" vertical="center"/>
    </xf>
    <xf numFmtId="0" fontId="18" fillId="17" borderId="9" xfId="0" applyFont="1" applyFill="1" applyBorder="1" applyAlignment="1">
      <alignment horizontal="center" vertical="center"/>
    </xf>
    <xf numFmtId="0" fontId="18" fillId="14" borderId="15" xfId="0" applyFont="1" applyFill="1" applyBorder="1" applyAlignment="1">
      <alignment horizontal="center" vertical="center"/>
    </xf>
    <xf numFmtId="0" fontId="18" fillId="6" borderId="9" xfId="0" applyFont="1" applyFill="1" applyBorder="1" applyAlignment="1">
      <alignment horizontal="center" vertical="center"/>
    </xf>
    <xf numFmtId="0" fontId="18" fillId="19" borderId="9" xfId="0" applyFont="1" applyFill="1" applyBorder="1" applyAlignment="1">
      <alignment horizontal="center" vertical="center"/>
    </xf>
    <xf numFmtId="0" fontId="18" fillId="20" borderId="9" xfId="0" applyFont="1" applyFill="1" applyBorder="1" applyAlignment="1">
      <alignment horizontal="center" vertical="center"/>
    </xf>
    <xf numFmtId="0" fontId="18" fillId="18" borderId="9" xfId="0" applyFont="1" applyFill="1" applyBorder="1" applyAlignment="1">
      <alignment horizontal="center" vertical="center"/>
    </xf>
    <xf numFmtId="0" fontId="18" fillId="12" borderId="9" xfId="0" applyFont="1" applyFill="1" applyBorder="1" applyAlignment="1">
      <alignment horizontal="center" vertical="center"/>
    </xf>
    <xf numFmtId="0" fontId="18" fillId="7" borderId="9" xfId="0" applyFont="1" applyFill="1" applyBorder="1" applyAlignment="1">
      <alignment horizontal="center" vertical="center"/>
    </xf>
    <xf numFmtId="0" fontId="18" fillId="8" borderId="9" xfId="0" applyFont="1" applyFill="1" applyBorder="1" applyAlignment="1">
      <alignment horizontal="center" vertical="center"/>
    </xf>
    <xf numFmtId="0" fontId="18" fillId="16" borderId="9" xfId="0" applyFont="1" applyFill="1" applyBorder="1" applyAlignment="1">
      <alignment horizontal="center" vertical="center"/>
    </xf>
    <xf numFmtId="0" fontId="9" fillId="22" borderId="15" xfId="0" applyFont="1" applyFill="1" applyBorder="1" applyAlignment="1">
      <alignment horizontal="center" vertical="center"/>
    </xf>
    <xf numFmtId="0" fontId="5" fillId="22" borderId="3" xfId="0" applyFont="1" applyFill="1" applyBorder="1" applyAlignment="1">
      <alignment horizontal="center" vertical="center" wrapText="1"/>
    </xf>
    <xf numFmtId="0" fontId="3" fillId="22" borderId="9" xfId="0" applyFont="1" applyFill="1" applyBorder="1" applyAlignment="1">
      <alignment horizontal="center" vertical="center" wrapText="1"/>
    </xf>
    <xf numFmtId="0" fontId="8" fillId="22" borderId="7" xfId="0" applyFont="1" applyFill="1" applyBorder="1" applyAlignment="1">
      <alignment horizontal="center" vertical="center" wrapText="1"/>
    </xf>
    <xf numFmtId="3" fontId="20" fillId="22" borderId="4" xfId="0" applyNumberFormat="1" applyFont="1" applyFill="1" applyBorder="1" applyAlignment="1">
      <alignment vertical="center" wrapText="1"/>
    </xf>
    <xf numFmtId="9" fontId="8" fillId="22" borderId="2" xfId="0" applyNumberFormat="1" applyFont="1" applyFill="1" applyBorder="1" applyAlignment="1">
      <alignment horizontal="center" vertical="center"/>
    </xf>
    <xf numFmtId="3" fontId="6" fillId="22" borderId="3" xfId="0" applyNumberFormat="1" applyFont="1" applyFill="1" applyBorder="1" applyAlignment="1">
      <alignment horizontal="center" vertical="center" wrapText="1"/>
    </xf>
    <xf numFmtId="168" fontId="4" fillId="22" borderId="2" xfId="0" applyNumberFormat="1" applyFont="1" applyFill="1" applyBorder="1" applyAlignment="1">
      <alignment horizontal="center" vertical="center"/>
    </xf>
    <xf numFmtId="3" fontId="4" fillId="22" borderId="7" xfId="0" applyNumberFormat="1" applyFont="1" applyFill="1" applyBorder="1" applyAlignment="1">
      <alignment horizontal="center" vertical="center"/>
    </xf>
    <xf numFmtId="167" fontId="6" fillId="22" borderId="4" xfId="0" applyNumberFormat="1" applyFont="1" applyFill="1" applyBorder="1" applyAlignment="1">
      <alignment vertical="center" wrapText="1"/>
    </xf>
    <xf numFmtId="169" fontId="18" fillId="22" borderId="8" xfId="0" applyNumberFormat="1" applyFont="1" applyFill="1" applyBorder="1" applyAlignment="1">
      <alignment horizontal="right" vertical="center"/>
    </xf>
    <xf numFmtId="0" fontId="18" fillId="22" borderId="9" xfId="0" applyFont="1" applyFill="1" applyBorder="1" applyAlignment="1">
      <alignment horizontal="center" vertical="center"/>
    </xf>
    <xf numFmtId="165" fontId="18" fillId="19" borderId="2" xfId="0" applyNumberFormat="1" applyFont="1" applyFill="1" applyBorder="1" applyAlignment="1">
      <alignment horizontal="right" vertical="center" wrapText="1"/>
    </xf>
    <xf numFmtId="165" fontId="18" fillId="20" borderId="2" xfId="0" applyNumberFormat="1" applyFont="1" applyFill="1" applyBorder="1" applyAlignment="1">
      <alignment horizontal="right" vertical="center" wrapText="1"/>
    </xf>
    <xf numFmtId="165" fontId="18" fillId="22" borderId="2" xfId="0" applyNumberFormat="1" applyFont="1" applyFill="1" applyBorder="1" applyAlignment="1">
      <alignment horizontal="right" vertical="center" wrapText="1"/>
    </xf>
    <xf numFmtId="165" fontId="18" fillId="6" borderId="2" xfId="0" applyNumberFormat="1" applyFont="1" applyFill="1" applyBorder="1" applyAlignment="1">
      <alignment horizontal="right" vertical="center" wrapText="1"/>
    </xf>
    <xf numFmtId="165" fontId="18" fillId="7" borderId="2" xfId="0" applyNumberFormat="1" applyFont="1" applyFill="1" applyBorder="1" applyAlignment="1">
      <alignment horizontal="right" vertical="center" wrapText="1"/>
    </xf>
    <xf numFmtId="165" fontId="18" fillId="16" borderId="2" xfId="0" applyNumberFormat="1" applyFont="1" applyFill="1" applyBorder="1" applyAlignment="1">
      <alignment vertical="center" wrapText="1"/>
    </xf>
    <xf numFmtId="165" fontId="18" fillId="8" borderId="2" xfId="0" applyNumberFormat="1" applyFont="1" applyFill="1" applyBorder="1" applyAlignment="1">
      <alignment vertical="center" wrapText="1"/>
    </xf>
    <xf numFmtId="165" fontId="22" fillId="18" borderId="2" xfId="0" applyNumberFormat="1" applyFont="1" applyFill="1" applyBorder="1" applyAlignment="1">
      <alignment vertical="center" wrapText="1"/>
    </xf>
    <xf numFmtId="165" fontId="22" fillId="17" borderId="2" xfId="0" applyNumberFormat="1" applyFont="1" applyFill="1" applyBorder="1" applyAlignment="1">
      <alignment vertical="center" wrapText="1"/>
    </xf>
    <xf numFmtId="165" fontId="18" fillId="22" borderId="2" xfId="0" applyNumberFormat="1" applyFont="1" applyFill="1" applyBorder="1" applyAlignment="1">
      <alignment vertical="center" wrapText="1"/>
    </xf>
    <xf numFmtId="165" fontId="18" fillId="6" borderId="2" xfId="0" applyNumberFormat="1" applyFont="1" applyFill="1" applyBorder="1" applyAlignment="1">
      <alignment vertical="center" wrapText="1"/>
    </xf>
    <xf numFmtId="165" fontId="18" fillId="7" borderId="2" xfId="0" applyNumberFormat="1" applyFont="1" applyFill="1" applyBorder="1" applyAlignment="1">
      <alignment vertical="center" wrapText="1"/>
    </xf>
    <xf numFmtId="165" fontId="18" fillId="14" borderId="5" xfId="0" applyNumberFormat="1" applyFont="1" applyFill="1" applyBorder="1" applyAlignment="1">
      <alignment vertical="center" wrapText="1"/>
    </xf>
    <xf numFmtId="165" fontId="18" fillId="14" borderId="2" xfId="0" applyNumberFormat="1" applyFont="1" applyFill="1" applyBorder="1" applyAlignment="1">
      <alignment vertical="center" wrapText="1"/>
    </xf>
    <xf numFmtId="165" fontId="18" fillId="21" borderId="2" xfId="0" applyNumberFormat="1" applyFont="1" applyFill="1" applyBorder="1" applyAlignment="1">
      <alignment vertical="center" wrapText="1"/>
    </xf>
    <xf numFmtId="165" fontId="18" fillId="15" borderId="2" xfId="0" applyNumberFormat="1" applyFont="1" applyFill="1" applyBorder="1" applyAlignment="1">
      <alignment vertical="center" wrapText="1"/>
    </xf>
    <xf numFmtId="165" fontId="18" fillId="19" borderId="2" xfId="0" applyNumberFormat="1" applyFont="1" applyFill="1" applyBorder="1" applyAlignment="1">
      <alignment vertical="center" wrapText="1"/>
    </xf>
    <xf numFmtId="165" fontId="18" fillId="20" borderId="2" xfId="0" applyNumberFormat="1" applyFont="1" applyFill="1" applyBorder="1" applyAlignment="1">
      <alignment vertical="center" wrapText="1"/>
    </xf>
    <xf numFmtId="165" fontId="22" fillId="12" borderId="2" xfId="0" applyNumberFormat="1" applyFont="1" applyFill="1" applyBorder="1" applyAlignment="1">
      <alignment vertical="center" wrapText="1"/>
    </xf>
    <xf numFmtId="0" fontId="5" fillId="10" borderId="58" xfId="0" applyFont="1" applyFill="1" applyBorder="1" applyAlignment="1">
      <alignment horizontal="center" vertical="center" wrapText="1"/>
    </xf>
    <xf numFmtId="0" fontId="3" fillId="10" borderId="59" xfId="0" applyFont="1" applyFill="1" applyBorder="1" applyAlignment="1">
      <alignment horizontal="center" vertical="center" wrapText="1"/>
    </xf>
    <xf numFmtId="0" fontId="8" fillId="10" borderId="56" xfId="0" applyFont="1" applyFill="1" applyBorder="1" applyAlignment="1">
      <alignment horizontal="center" vertical="center" wrapText="1"/>
    </xf>
    <xf numFmtId="165" fontId="18" fillId="10" borderId="57" xfId="0" applyNumberFormat="1" applyFont="1" applyFill="1" applyBorder="1" applyAlignment="1">
      <alignment horizontal="right" vertical="center" wrapText="1"/>
    </xf>
    <xf numFmtId="3" fontId="20" fillId="10" borderId="60" xfId="0" applyNumberFormat="1" applyFont="1" applyFill="1" applyBorder="1" applyAlignment="1">
      <alignment vertical="center" wrapText="1"/>
    </xf>
    <xf numFmtId="9" fontId="8" fillId="10" borderId="57" xfId="0" applyNumberFormat="1" applyFont="1" applyFill="1" applyBorder="1" applyAlignment="1">
      <alignment horizontal="center" vertical="center"/>
    </xf>
    <xf numFmtId="0" fontId="6" fillId="10" borderId="58" xfId="0" applyFont="1" applyFill="1" applyBorder="1" applyAlignment="1">
      <alignment horizontal="center" vertical="center" wrapText="1"/>
    </xf>
    <xf numFmtId="168" fontId="4" fillId="10" borderId="57" xfId="0" applyNumberFormat="1" applyFont="1" applyFill="1" applyBorder="1" applyAlignment="1">
      <alignment horizontal="center" vertical="center"/>
    </xf>
    <xf numFmtId="3" fontId="4" fillId="10" borderId="56" xfId="0" applyNumberFormat="1" applyFont="1" applyFill="1" applyBorder="1" applyAlignment="1">
      <alignment horizontal="center" vertical="center"/>
    </xf>
    <xf numFmtId="165" fontId="18" fillId="10" borderId="57" xfId="0" applyNumberFormat="1" applyFont="1" applyFill="1" applyBorder="1" applyAlignment="1">
      <alignment vertical="center" wrapText="1"/>
    </xf>
    <xf numFmtId="167" fontId="6" fillId="10" borderId="60" xfId="0" applyNumberFormat="1" applyFont="1" applyFill="1" applyBorder="1" applyAlignment="1">
      <alignment vertical="center" wrapText="1"/>
    </xf>
    <xf numFmtId="169" fontId="18" fillId="10" borderId="61" xfId="0" applyNumberFormat="1" applyFont="1" applyFill="1" applyBorder="1" applyAlignment="1">
      <alignment horizontal="right" vertical="center"/>
    </xf>
    <xf numFmtId="0" fontId="9" fillId="13" borderId="16" xfId="0" applyFont="1" applyFill="1" applyBorder="1" applyAlignment="1">
      <alignment horizontal="center" vertical="center"/>
    </xf>
    <xf numFmtId="0" fontId="5" fillId="13" borderId="13" xfId="0" applyFont="1" applyFill="1" applyBorder="1" applyAlignment="1">
      <alignment horizontal="center" vertical="center" wrapText="1"/>
    </xf>
    <xf numFmtId="0" fontId="3" fillId="13" borderId="16" xfId="0" applyFont="1" applyFill="1" applyBorder="1" applyAlignment="1">
      <alignment horizontal="center" vertical="center" wrapText="1"/>
    </xf>
    <xf numFmtId="0" fontId="8" fillId="13" borderId="11" xfId="0" applyFont="1" applyFill="1" applyBorder="1" applyAlignment="1">
      <alignment horizontal="center" vertical="center" wrapText="1"/>
    </xf>
    <xf numFmtId="165" fontId="18" fillId="13" borderId="12" xfId="0" applyNumberFormat="1" applyFont="1" applyFill="1" applyBorder="1" applyAlignment="1">
      <alignment horizontal="right" vertical="center" wrapText="1"/>
    </xf>
    <xf numFmtId="3" fontId="20" fillId="13" borderId="10" xfId="0" applyNumberFormat="1" applyFont="1" applyFill="1" applyBorder="1" applyAlignment="1">
      <alignment vertical="center" wrapText="1"/>
    </xf>
    <xf numFmtId="9" fontId="8" fillId="13" borderId="12" xfId="0" applyNumberFormat="1" applyFont="1" applyFill="1" applyBorder="1" applyAlignment="1">
      <alignment horizontal="center" vertical="center"/>
    </xf>
    <xf numFmtId="0" fontId="6" fillId="13" borderId="13" xfId="0" applyFont="1" applyFill="1" applyBorder="1" applyAlignment="1">
      <alignment horizontal="center" vertical="center" wrapText="1"/>
    </xf>
    <xf numFmtId="168" fontId="4" fillId="13" borderId="12" xfId="0" applyNumberFormat="1" applyFont="1" applyFill="1" applyBorder="1" applyAlignment="1">
      <alignment horizontal="center" vertical="center"/>
    </xf>
    <xf numFmtId="3" fontId="4" fillId="13" borderId="11" xfId="0" applyNumberFormat="1" applyFont="1" applyFill="1" applyBorder="1" applyAlignment="1">
      <alignment horizontal="center" vertical="center"/>
    </xf>
    <xf numFmtId="165" fontId="18" fillId="13" borderId="12" xfId="0" applyNumberFormat="1" applyFont="1" applyFill="1" applyBorder="1" applyAlignment="1">
      <alignment vertical="center" wrapText="1"/>
    </xf>
    <xf numFmtId="167" fontId="6" fillId="13" borderId="10" xfId="0" applyNumberFormat="1" applyFont="1" applyFill="1" applyBorder="1" applyAlignment="1">
      <alignment vertical="center" wrapText="1"/>
    </xf>
    <xf numFmtId="169" fontId="18" fillId="13" borderId="14" xfId="0" applyNumberFormat="1" applyFont="1" applyFill="1" applyBorder="1" applyAlignment="1">
      <alignment horizontal="right" vertical="center"/>
    </xf>
    <xf numFmtId="0" fontId="18" fillId="10" borderId="59" xfId="0" applyFont="1" applyFill="1" applyBorder="1" applyAlignment="1">
      <alignment horizontal="center" vertical="center"/>
    </xf>
    <xf numFmtId="0" fontId="18" fillId="13" borderId="16" xfId="0" applyFont="1" applyFill="1" applyBorder="1" applyAlignment="1">
      <alignment horizontal="center" vertical="center"/>
    </xf>
    <xf numFmtId="0" fontId="12" fillId="0" borderId="28" xfId="0" applyFont="1" applyFill="1" applyBorder="1" applyAlignment="1">
      <alignment horizontal="left"/>
    </xf>
    <xf numFmtId="0" fontId="12" fillId="0" borderId="29" xfId="0" applyFont="1" applyFill="1" applyBorder="1" applyAlignment="1">
      <alignment horizontal="left"/>
    </xf>
    <xf numFmtId="0" fontId="12" fillId="0" borderId="30" xfId="0" applyFont="1" applyFill="1" applyBorder="1" applyAlignment="1">
      <alignment horizontal="left"/>
    </xf>
    <xf numFmtId="0" fontId="23" fillId="0" borderId="20" xfId="0" applyFont="1" applyFill="1" applyBorder="1" applyAlignment="1">
      <alignment horizontal="left" vertical="center" wrapText="1"/>
    </xf>
    <xf numFmtId="0" fontId="6" fillId="0" borderId="21" xfId="0" applyFont="1" applyFill="1" applyBorder="1" applyAlignment="1">
      <alignment horizontal="left" vertical="center" wrapText="1"/>
    </xf>
    <xf numFmtId="0" fontId="6" fillId="0" borderId="22" xfId="0" applyFont="1" applyFill="1" applyBorder="1" applyAlignment="1">
      <alignment horizontal="left" vertical="center" wrapText="1"/>
    </xf>
    <xf numFmtId="0" fontId="31" fillId="2" borderId="24" xfId="0" applyFont="1" applyFill="1" applyBorder="1" applyAlignment="1">
      <alignment horizontal="left" vertical="center" wrapText="1"/>
    </xf>
    <xf numFmtId="0" fontId="31" fillId="2" borderId="31" xfId="0" applyFont="1" applyFill="1" applyBorder="1" applyAlignment="1">
      <alignment horizontal="left" vertical="center" wrapText="1"/>
    </xf>
    <xf numFmtId="0" fontId="14" fillId="2" borderId="32" xfId="0" applyFont="1" applyFill="1" applyBorder="1" applyAlignment="1">
      <alignment horizontal="center" vertical="center" wrapText="1"/>
    </xf>
    <xf numFmtId="0" fontId="14" fillId="2" borderId="33" xfId="0" applyFont="1" applyFill="1" applyBorder="1" applyAlignment="1">
      <alignment horizontal="center" vertical="center" wrapText="1"/>
    </xf>
    <xf numFmtId="0" fontId="14" fillId="2" borderId="34" xfId="0" applyFont="1" applyFill="1" applyBorder="1" applyAlignment="1">
      <alignment horizontal="center" vertical="center" wrapText="1"/>
    </xf>
    <xf numFmtId="0" fontId="31" fillId="3" borderId="26" xfId="0" applyFont="1" applyFill="1" applyBorder="1" applyAlignment="1">
      <alignment horizontal="left" vertical="center" wrapText="1"/>
    </xf>
    <xf numFmtId="0" fontId="31" fillId="3" borderId="27" xfId="0" applyFont="1" applyFill="1" applyBorder="1" applyAlignment="1">
      <alignment horizontal="left" vertical="center" wrapText="1"/>
    </xf>
    <xf numFmtId="9" fontId="28" fillId="3" borderId="25" xfId="0" applyNumberFormat="1" applyFont="1" applyFill="1" applyBorder="1" applyAlignment="1">
      <alignment horizontal="center" vertical="center"/>
    </xf>
    <xf numFmtId="9" fontId="28" fillId="3" borderId="27" xfId="0" applyNumberFormat="1" applyFont="1" applyFill="1" applyBorder="1" applyAlignment="1">
      <alignment horizontal="center" vertical="center"/>
    </xf>
    <xf numFmtId="0" fontId="22" fillId="9" borderId="48" xfId="0" applyFont="1" applyFill="1" applyBorder="1" applyAlignment="1">
      <alignment horizontal="center" vertical="center" wrapText="1"/>
    </xf>
    <xf numFmtId="0" fontId="22" fillId="9" borderId="49" xfId="0" applyFont="1" applyFill="1" applyBorder="1" applyAlignment="1">
      <alignment horizontal="center" vertical="center" wrapText="1"/>
    </xf>
    <xf numFmtId="0" fontId="22" fillId="9" borderId="50" xfId="0" applyFont="1" applyFill="1" applyBorder="1" applyAlignment="1">
      <alignment horizontal="center" vertical="center" wrapText="1"/>
    </xf>
    <xf numFmtId="165" fontId="20" fillId="11" borderId="17" xfId="0" applyNumberFormat="1" applyFont="1" applyFill="1" applyBorder="1" applyAlignment="1">
      <alignment horizontal="center" vertical="center" wrapText="1"/>
    </xf>
    <xf numFmtId="165" fontId="20" fillId="11" borderId="18" xfId="0" applyNumberFormat="1" applyFont="1" applyFill="1" applyBorder="1" applyAlignment="1">
      <alignment horizontal="center" vertical="center" wrapText="1"/>
    </xf>
    <xf numFmtId="165" fontId="20" fillId="11" borderId="19" xfId="0" applyNumberFormat="1" applyFont="1" applyFill="1" applyBorder="1" applyAlignment="1">
      <alignment horizontal="center" vertical="center" wrapText="1"/>
    </xf>
    <xf numFmtId="0" fontId="23" fillId="0" borderId="17" xfId="0" applyFont="1" applyFill="1" applyBorder="1" applyAlignment="1">
      <alignment horizontal="left" vertical="center" wrapText="1"/>
    </xf>
    <xf numFmtId="0" fontId="6" fillId="0" borderId="18" xfId="0" applyFont="1" applyFill="1" applyBorder="1" applyAlignment="1">
      <alignment horizontal="left" vertical="center"/>
    </xf>
    <xf numFmtId="0" fontId="6" fillId="0" borderId="19" xfId="0" applyFont="1" applyFill="1" applyBorder="1" applyAlignment="1">
      <alignment horizontal="left" vertical="center"/>
    </xf>
    <xf numFmtId="0" fontId="6" fillId="0" borderId="21" xfId="0" applyFont="1" applyFill="1" applyBorder="1" applyAlignment="1">
      <alignment horizontal="left" vertical="center"/>
    </xf>
    <xf numFmtId="0" fontId="6" fillId="0" borderId="22" xfId="0" applyFont="1" applyFill="1" applyBorder="1" applyAlignment="1">
      <alignment horizontal="left" vertical="center"/>
    </xf>
    <xf numFmtId="0" fontId="19" fillId="0" borderId="54" xfId="0" applyFont="1" applyFill="1" applyBorder="1" applyAlignment="1">
      <alignment horizontal="left" vertical="center" wrapText="1"/>
    </xf>
    <xf numFmtId="0" fontId="19" fillId="0" borderId="21" xfId="0" applyFont="1" applyFill="1" applyBorder="1" applyAlignment="1">
      <alignment horizontal="left" vertical="center"/>
    </xf>
    <xf numFmtId="0" fontId="19" fillId="0" borderId="55" xfId="0" applyFont="1" applyFill="1" applyBorder="1" applyAlignment="1">
      <alignment horizontal="left" vertical="center"/>
    </xf>
    <xf numFmtId="0" fontId="19" fillId="0" borderId="20" xfId="0" applyFont="1" applyFill="1" applyBorder="1" applyAlignment="1">
      <alignment horizontal="left" vertical="center" wrapText="1"/>
    </xf>
    <xf numFmtId="0" fontId="19" fillId="0" borderId="21" xfId="0" applyFont="1" applyFill="1" applyBorder="1" applyAlignment="1">
      <alignment horizontal="left" vertical="center" wrapText="1"/>
    </xf>
    <xf numFmtId="0" fontId="19" fillId="0" borderId="22" xfId="0" applyFont="1" applyFill="1" applyBorder="1" applyAlignment="1">
      <alignment horizontal="left" vertical="center" wrapText="1"/>
    </xf>
    <xf numFmtId="0" fontId="23" fillId="0" borderId="21" xfId="0" applyFont="1" applyFill="1" applyBorder="1" applyAlignment="1">
      <alignment horizontal="left" vertical="center" wrapText="1"/>
    </xf>
    <xf numFmtId="0" fontId="23" fillId="0" borderId="22" xfId="0" applyFont="1" applyFill="1" applyBorder="1" applyAlignment="1">
      <alignment horizontal="left" vertical="center" wrapText="1"/>
    </xf>
    <xf numFmtId="0" fontId="14" fillId="3" borderId="25" xfId="0" applyFont="1" applyFill="1" applyBorder="1" applyAlignment="1">
      <alignment horizontal="center" vertical="center" wrapText="1"/>
    </xf>
    <xf numFmtId="0" fontId="14" fillId="3" borderId="26" xfId="0" applyFont="1" applyFill="1" applyBorder="1" applyAlignment="1">
      <alignment horizontal="center" vertical="center" wrapText="1"/>
    </xf>
    <xf numFmtId="0" fontId="14" fillId="3" borderId="27" xfId="0" applyFont="1" applyFill="1" applyBorder="1" applyAlignment="1">
      <alignment horizontal="center" vertical="center" wrapText="1"/>
    </xf>
    <xf numFmtId="9" fontId="28" fillId="2" borderId="23" xfId="0" applyNumberFormat="1" applyFont="1" applyFill="1" applyBorder="1" applyAlignment="1">
      <alignment horizontal="center" vertical="center"/>
    </xf>
    <xf numFmtId="9" fontId="28" fillId="2" borderId="31" xfId="0" applyNumberFormat="1" applyFont="1" applyFill="1" applyBorder="1" applyAlignment="1">
      <alignment horizontal="center" vertical="center"/>
    </xf>
    <xf numFmtId="0" fontId="14" fillId="11" borderId="35" xfId="0" applyFont="1" applyFill="1" applyBorder="1" applyAlignment="1">
      <alignment horizontal="center" vertical="center" wrapText="1"/>
    </xf>
    <xf numFmtId="0" fontId="14" fillId="11" borderId="36" xfId="0" applyFont="1" applyFill="1" applyBorder="1" applyAlignment="1">
      <alignment horizontal="center" vertical="center" wrapText="1"/>
    </xf>
    <xf numFmtId="0" fontId="14" fillId="11" borderId="37" xfId="0" applyFont="1" applyFill="1" applyBorder="1" applyAlignment="1">
      <alignment horizontal="center" vertical="center" wrapText="1"/>
    </xf>
    <xf numFmtId="0" fontId="14" fillId="11" borderId="17" xfId="0" applyFont="1" applyFill="1" applyBorder="1" applyAlignment="1">
      <alignment horizontal="center" vertical="center" wrapText="1"/>
    </xf>
    <xf numFmtId="0" fontId="14" fillId="11" borderId="18" xfId="0" applyFont="1" applyFill="1" applyBorder="1" applyAlignment="1">
      <alignment horizontal="center" vertical="center" wrapText="1"/>
    </xf>
    <xf numFmtId="0" fontId="14" fillId="11" borderId="19" xfId="0" applyFont="1" applyFill="1" applyBorder="1" applyAlignment="1">
      <alignment horizontal="center" vertical="center" wrapText="1"/>
    </xf>
    <xf numFmtId="0" fontId="26" fillId="4" borderId="2" xfId="0" applyFont="1" applyFill="1" applyBorder="1" applyAlignment="1">
      <alignment horizontal="center" vertical="center"/>
    </xf>
    <xf numFmtId="0" fontId="35" fillId="4" borderId="1" xfId="0" applyFont="1" applyFill="1" applyBorder="1" applyAlignment="1">
      <alignment horizontal="center" vertical="center"/>
    </xf>
    <xf numFmtId="0" fontId="35" fillId="4" borderId="4" xfId="0" applyFont="1" applyFill="1" applyBorder="1" applyAlignment="1">
      <alignment horizontal="center" vertical="center"/>
    </xf>
    <xf numFmtId="0" fontId="32" fillId="5" borderId="43" xfId="0" applyFont="1" applyFill="1" applyBorder="1" applyAlignment="1">
      <alignment horizontal="center" vertical="center"/>
    </xf>
    <xf numFmtId="0" fontId="32" fillId="5" borderId="44" xfId="0" applyFont="1" applyFill="1" applyBorder="1" applyAlignment="1">
      <alignment horizontal="center" vertical="center"/>
    </xf>
    <xf numFmtId="0" fontId="32" fillId="5" borderId="45" xfId="0" applyFont="1" applyFill="1" applyBorder="1" applyAlignment="1">
      <alignment horizontal="center" vertical="center"/>
    </xf>
    <xf numFmtId="0" fontId="17" fillId="0" borderId="41" xfId="0" applyFont="1" applyFill="1" applyBorder="1" applyAlignment="1">
      <alignment horizontal="center" vertical="center" wrapText="1"/>
    </xf>
    <xf numFmtId="0" fontId="17" fillId="0" borderId="42" xfId="0" applyFont="1" applyFill="1" applyBorder="1" applyAlignment="1">
      <alignment horizontal="center" vertical="center" wrapText="1"/>
    </xf>
    <xf numFmtId="0" fontId="17" fillId="0" borderId="46" xfId="0" applyFont="1" applyFill="1" applyBorder="1" applyAlignment="1">
      <alignment horizontal="center" vertical="center" wrapText="1"/>
    </xf>
    <xf numFmtId="0" fontId="17" fillId="0" borderId="47" xfId="0" applyFont="1" applyFill="1" applyBorder="1" applyAlignment="1">
      <alignment horizontal="center" vertical="center" wrapText="1"/>
    </xf>
    <xf numFmtId="0" fontId="17" fillId="0" borderId="40" xfId="0" applyFont="1" applyFill="1" applyBorder="1" applyAlignment="1">
      <alignment horizontal="center" vertical="center" wrapText="1"/>
    </xf>
    <xf numFmtId="0" fontId="22" fillId="0" borderId="40" xfId="0" applyFont="1" applyFill="1" applyBorder="1" applyAlignment="1">
      <alignment horizontal="center" vertical="center" wrapText="1"/>
    </xf>
    <xf numFmtId="0" fontId="22" fillId="0" borderId="14" xfId="0" applyFont="1" applyFill="1" applyBorder="1" applyAlignment="1">
      <alignment horizontal="center" vertical="center" wrapText="1"/>
    </xf>
    <xf numFmtId="0" fontId="23" fillId="0" borderId="41" xfId="0" applyFont="1" applyFill="1" applyBorder="1" applyAlignment="1">
      <alignment horizontal="center" vertical="center" wrapText="1"/>
    </xf>
    <xf numFmtId="0" fontId="23" fillId="0" borderId="42" xfId="0" applyFont="1" applyFill="1" applyBorder="1" applyAlignment="1">
      <alignment horizontal="center" vertical="center" wrapText="1"/>
    </xf>
    <xf numFmtId="167" fontId="20" fillId="0" borderId="38" xfId="0" applyNumberFormat="1" applyFont="1" applyFill="1" applyBorder="1" applyAlignment="1">
      <alignment horizontal="center" vertical="center" wrapText="1"/>
    </xf>
    <xf numFmtId="167" fontId="17" fillId="0" borderId="51" xfId="0" applyNumberFormat="1" applyFont="1" applyFill="1" applyBorder="1" applyAlignment="1">
      <alignment horizontal="center" vertical="center" wrapText="1"/>
    </xf>
    <xf numFmtId="167" fontId="17" fillId="0" borderId="11" xfId="0" applyNumberFormat="1" applyFont="1" applyFill="1" applyBorder="1" applyAlignment="1">
      <alignment horizontal="center" vertical="center" wrapText="1"/>
    </xf>
    <xf numFmtId="167" fontId="17" fillId="0" borderId="12" xfId="0" applyNumberFormat="1" applyFont="1" applyFill="1" applyBorder="1" applyAlignment="1">
      <alignment horizontal="center" vertical="center" wrapText="1"/>
    </xf>
    <xf numFmtId="0" fontId="23" fillId="0" borderId="38"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0" fillId="0" borderId="40" xfId="0" applyFont="1" applyFill="1" applyBorder="1" applyAlignment="1">
      <alignment horizontal="center" vertical="center" wrapText="1"/>
    </xf>
    <xf numFmtId="0" fontId="20" fillId="0" borderId="14" xfId="0" applyFont="1" applyFill="1" applyBorder="1" applyAlignment="1">
      <alignment horizontal="center" vertical="center" wrapText="1"/>
    </xf>
    <xf numFmtId="0" fontId="17" fillId="0" borderId="52" xfId="0" applyFont="1" applyFill="1" applyBorder="1" applyAlignment="1">
      <alignment horizontal="center" vertical="center" wrapText="1"/>
    </xf>
    <xf numFmtId="0" fontId="17" fillId="0" borderId="53" xfId="0" applyFont="1" applyFill="1" applyBorder="1" applyAlignment="1">
      <alignment horizontal="center" vertical="center" wrapText="1"/>
    </xf>
    <xf numFmtId="0" fontId="8" fillId="0" borderId="29" xfId="0" applyFont="1" applyFill="1" applyBorder="1" applyAlignment="1">
      <alignment horizontal="center" vertical="center" textRotation="90"/>
    </xf>
    <xf numFmtId="0" fontId="8" fillId="0" borderId="44" xfId="0" applyFont="1" applyFill="1" applyBorder="1" applyAlignment="1">
      <alignment horizontal="center" vertical="center" textRotation="90"/>
    </xf>
    <xf numFmtId="0" fontId="17" fillId="0" borderId="39" xfId="0" applyFont="1" applyFill="1" applyBorder="1" applyAlignment="1">
      <alignment horizontal="center" vertical="center" wrapText="1"/>
    </xf>
    <xf numFmtId="0" fontId="29" fillId="11" borderId="35" xfId="0" applyFont="1" applyFill="1" applyBorder="1" applyAlignment="1">
      <alignment horizontal="center" vertical="center" wrapText="1"/>
    </xf>
    <xf numFmtId="0" fontId="29" fillId="11" borderId="36" xfId="0" applyFont="1" applyFill="1" applyBorder="1" applyAlignment="1">
      <alignment horizontal="center" vertical="center" wrapText="1"/>
    </xf>
    <xf numFmtId="0" fontId="29" fillId="11" borderId="37" xfId="0" applyFont="1" applyFill="1" applyBorder="1" applyAlignment="1">
      <alignment horizontal="center" vertical="center" wrapText="1"/>
    </xf>
    <xf numFmtId="0" fontId="29" fillId="11" borderId="28" xfId="0" applyFont="1" applyFill="1" applyBorder="1" applyAlignment="1">
      <alignment horizontal="center" vertical="center" wrapText="1"/>
    </xf>
    <xf numFmtId="0" fontId="29" fillId="11" borderId="30" xfId="0" applyFont="1" applyFill="1" applyBorder="1" applyAlignment="1">
      <alignment horizontal="center" vertical="center" wrapText="1"/>
    </xf>
    <xf numFmtId="0" fontId="29" fillId="11" borderId="5" xfId="0" applyFont="1" applyFill="1" applyBorder="1" applyAlignment="1">
      <alignment horizontal="center" vertical="center" wrapText="1"/>
    </xf>
    <xf numFmtId="0" fontId="29" fillId="11" borderId="6" xfId="0" applyFont="1" applyFill="1" applyBorder="1" applyAlignment="1">
      <alignment horizontal="center" vertical="center" wrapText="1"/>
    </xf>
    <xf numFmtId="0" fontId="9" fillId="10" borderId="9" xfId="0" applyFont="1" applyFill="1" applyBorder="1" applyAlignment="1">
      <alignment horizontal="center" vertical="center"/>
    </xf>
    <xf numFmtId="166" fontId="18" fillId="2" borderId="23" xfId="0" applyNumberFormat="1" applyFont="1" applyFill="1" applyBorder="1" applyAlignment="1">
      <alignment horizontal="right" vertical="center" wrapText="1"/>
    </xf>
    <xf numFmtId="166" fontId="18" fillId="2" borderId="24" xfId="0" applyNumberFormat="1" applyFont="1" applyFill="1" applyBorder="1" applyAlignment="1">
      <alignment horizontal="right" vertical="center" wrapText="1"/>
    </xf>
    <xf numFmtId="166" fontId="18" fillId="3" borderId="25" xfId="0" applyNumberFormat="1" applyFont="1" applyFill="1" applyBorder="1" applyAlignment="1">
      <alignment horizontal="right" vertical="center" wrapText="1"/>
    </xf>
    <xf numFmtId="166" fontId="18" fillId="3" borderId="26" xfId="0" applyNumberFormat="1" applyFont="1" applyFill="1" applyBorder="1" applyAlignment="1">
      <alignment horizontal="right" vertical="center" wrapText="1"/>
    </xf>
    <xf numFmtId="167" fontId="18" fillId="2" borderId="23" xfId="0" applyNumberFormat="1" applyFont="1" applyFill="1" applyBorder="1" applyAlignment="1">
      <alignment horizontal="right" vertical="center"/>
    </xf>
    <xf numFmtId="167" fontId="18" fillId="2" borderId="24" xfId="0" applyNumberFormat="1" applyFont="1" applyFill="1" applyBorder="1" applyAlignment="1">
      <alignment horizontal="right" vertical="center"/>
    </xf>
    <xf numFmtId="167" fontId="18" fillId="3" borderId="25" xfId="0" applyNumberFormat="1" applyFont="1" applyFill="1" applyBorder="1" applyAlignment="1">
      <alignment horizontal="right" vertical="center"/>
    </xf>
    <xf numFmtId="167" fontId="18" fillId="3" borderId="26" xfId="0" applyNumberFormat="1" applyFont="1" applyFill="1" applyBorder="1" applyAlignment="1">
      <alignment horizontal="right" vertical="center"/>
    </xf>
    <xf numFmtId="0" fontId="9" fillId="23" borderId="15" xfId="0" applyFont="1" applyFill="1" applyBorder="1" applyAlignment="1">
      <alignment horizontal="center" vertical="center"/>
    </xf>
    <xf numFmtId="0" fontId="17" fillId="23" borderId="3" xfId="0" applyFont="1" applyFill="1" applyBorder="1" applyAlignment="1">
      <alignment horizontal="center" vertical="center" wrapText="1"/>
    </xf>
    <xf numFmtId="0" fontId="3" fillId="23" borderId="9" xfId="0" applyFont="1" applyFill="1" applyBorder="1" applyAlignment="1">
      <alignment horizontal="center" vertical="center" wrapText="1"/>
    </xf>
    <xf numFmtId="0" fontId="8" fillId="23" borderId="7" xfId="0" applyFont="1" applyFill="1" applyBorder="1" applyAlignment="1">
      <alignment horizontal="center" vertical="center" wrapText="1"/>
    </xf>
    <xf numFmtId="165" fontId="18" fillId="23" borderId="2" xfId="0" applyNumberFormat="1" applyFont="1" applyFill="1" applyBorder="1" applyAlignment="1">
      <alignment horizontal="right" vertical="center" wrapText="1"/>
    </xf>
    <xf numFmtId="3" fontId="20" fillId="23" borderId="4" xfId="0" applyNumberFormat="1" applyFont="1" applyFill="1" applyBorder="1" applyAlignment="1">
      <alignment vertical="center" wrapText="1"/>
    </xf>
    <xf numFmtId="9" fontId="8" fillId="23" borderId="2" xfId="0" applyNumberFormat="1" applyFont="1" applyFill="1" applyBorder="1" applyAlignment="1">
      <alignment horizontal="center" vertical="center"/>
    </xf>
    <xf numFmtId="0" fontId="6" fillId="23" borderId="3" xfId="0" applyFont="1" applyFill="1" applyBorder="1" applyAlignment="1">
      <alignment horizontal="center" vertical="center" wrapText="1"/>
    </xf>
    <xf numFmtId="168" fontId="4" fillId="23" borderId="2" xfId="0" applyNumberFormat="1" applyFont="1" applyFill="1" applyBorder="1" applyAlignment="1">
      <alignment horizontal="center" vertical="center"/>
    </xf>
    <xf numFmtId="3" fontId="4" fillId="23" borderId="7" xfId="0" applyNumberFormat="1" applyFont="1" applyFill="1" applyBorder="1" applyAlignment="1">
      <alignment horizontal="center" vertical="center"/>
    </xf>
    <xf numFmtId="165" fontId="18" fillId="23" borderId="2" xfId="0" applyNumberFormat="1" applyFont="1" applyFill="1" applyBorder="1" applyAlignment="1">
      <alignment vertical="center" wrapText="1"/>
    </xf>
    <xf numFmtId="167" fontId="6" fillId="23" borderId="4" xfId="0" applyNumberFormat="1" applyFont="1" applyFill="1" applyBorder="1" applyAlignment="1">
      <alignment vertical="center" wrapText="1"/>
    </xf>
    <xf numFmtId="169" fontId="18" fillId="23" borderId="8" xfId="0" applyNumberFormat="1" applyFont="1" applyFill="1" applyBorder="1" applyAlignment="1">
      <alignment horizontal="right" vertical="center"/>
    </xf>
    <xf numFmtId="0" fontId="18" fillId="23" borderId="9" xfId="0" applyFont="1" applyFill="1" applyBorder="1" applyAlignment="1">
      <alignment horizontal="center" vertical="center"/>
    </xf>
    <xf numFmtId="0" fontId="9" fillId="23" borderId="9" xfId="0" applyFont="1" applyFill="1" applyBorder="1" applyAlignment="1">
      <alignment horizontal="center" vertical="center"/>
    </xf>
    <xf numFmtId="0" fontId="20" fillId="23" borderId="3" xfId="0" applyFont="1" applyFill="1" applyBorder="1" applyAlignment="1">
      <alignment horizontal="center" vertical="center" wrapText="1"/>
    </xf>
    <xf numFmtId="0" fontId="5" fillId="23" borderId="3" xfId="0" applyFont="1" applyFill="1" applyBorder="1" applyAlignment="1">
      <alignment horizontal="center" vertical="center" wrapText="1"/>
    </xf>
    <xf numFmtId="0" fontId="9" fillId="24" borderId="9" xfId="0" applyFont="1" applyFill="1" applyBorder="1" applyAlignment="1">
      <alignment horizontal="center" vertical="center"/>
    </xf>
    <xf numFmtId="0" fontId="17" fillId="24" borderId="3" xfId="0" applyFont="1" applyFill="1" applyBorder="1" applyAlignment="1">
      <alignment horizontal="center" vertical="center" wrapText="1"/>
    </xf>
    <xf numFmtId="0" fontId="3" fillId="24" borderId="9" xfId="0" applyFont="1" applyFill="1" applyBorder="1" applyAlignment="1">
      <alignment horizontal="center" vertical="center" wrapText="1"/>
    </xf>
    <xf numFmtId="0" fontId="8" fillId="24" borderId="7" xfId="0" applyFont="1" applyFill="1" applyBorder="1" applyAlignment="1">
      <alignment horizontal="center" vertical="center" wrapText="1"/>
    </xf>
    <xf numFmtId="165" fontId="18" fillId="24" borderId="2" xfId="0" applyNumberFormat="1" applyFont="1" applyFill="1" applyBorder="1" applyAlignment="1">
      <alignment horizontal="right" vertical="center" wrapText="1"/>
    </xf>
    <xf numFmtId="3" fontId="20" fillId="24" borderId="4" xfId="0" applyNumberFormat="1" applyFont="1" applyFill="1" applyBorder="1" applyAlignment="1">
      <alignment vertical="center" wrapText="1"/>
    </xf>
    <xf numFmtId="9" fontId="8" fillId="24" borderId="2" xfId="0" applyNumberFormat="1" applyFont="1" applyFill="1" applyBorder="1" applyAlignment="1">
      <alignment horizontal="center" vertical="center"/>
    </xf>
    <xf numFmtId="0" fontId="6" fillId="24" borderId="3" xfId="0" applyFont="1" applyFill="1" applyBorder="1" applyAlignment="1">
      <alignment horizontal="center" vertical="center" wrapText="1"/>
    </xf>
    <xf numFmtId="168" fontId="4" fillId="24" borderId="2" xfId="0" applyNumberFormat="1" applyFont="1" applyFill="1" applyBorder="1" applyAlignment="1">
      <alignment horizontal="center" vertical="center"/>
    </xf>
    <xf numFmtId="3" fontId="4" fillId="24" borderId="7" xfId="0" applyNumberFormat="1" applyFont="1" applyFill="1" applyBorder="1" applyAlignment="1">
      <alignment horizontal="center" vertical="center"/>
    </xf>
    <xf numFmtId="165" fontId="18" fillId="24" borderId="2" xfId="0" applyNumberFormat="1" applyFont="1" applyFill="1" applyBorder="1" applyAlignment="1">
      <alignment vertical="center" wrapText="1"/>
    </xf>
    <xf numFmtId="167" fontId="6" fillId="24" borderId="4" xfId="0" applyNumberFormat="1" applyFont="1" applyFill="1" applyBorder="1" applyAlignment="1">
      <alignment vertical="center" wrapText="1"/>
    </xf>
    <xf numFmtId="169" fontId="18" fillId="24" borderId="8" xfId="0" applyNumberFormat="1" applyFont="1" applyFill="1" applyBorder="1" applyAlignment="1">
      <alignment horizontal="right" vertical="center"/>
    </xf>
    <xf numFmtId="0" fontId="18" fillId="24" borderId="9" xfId="0" applyFont="1" applyFill="1" applyBorder="1" applyAlignment="1">
      <alignment horizontal="center" vertical="center"/>
    </xf>
    <xf numFmtId="0" fontId="9" fillId="24" borderId="15" xfId="0" applyFont="1" applyFill="1" applyBorder="1" applyAlignment="1">
      <alignment horizontal="center" vertical="center"/>
    </xf>
    <xf numFmtId="0" fontId="5" fillId="24" borderId="3" xfId="0" applyFont="1" applyFill="1" applyBorder="1" applyAlignment="1">
      <alignment horizontal="center" vertical="center" wrapText="1"/>
    </xf>
  </cellXfs>
  <cellStyles count="6">
    <cellStyle name="Normal" xfId="0" builtinId="0"/>
    <cellStyle name="Normal 2" xfId="1"/>
    <cellStyle name="Normal 3" xfId="2"/>
    <cellStyle name="Normal 4" xfId="3"/>
    <cellStyle name="Normal 5" xfId="4"/>
    <cellStyle name="Normal 6" xfId="5"/>
  </cellStyles>
  <dxfs count="0"/>
  <tableStyles count="0" defaultTableStyle="TableStyleMedium9" defaultPivotStyle="PivotStyleLight16"/>
  <colors>
    <mruColors>
      <color rgb="FFFFFF4F"/>
      <color rgb="FFFFFF09"/>
      <color rgb="FF53FFFF"/>
      <color rgb="FFB7FFDB"/>
      <color rgb="FFFFFF89"/>
      <color rgb="FFCAC4A2"/>
      <color rgb="FFC5E4ED"/>
      <color rgb="FF96CFDE"/>
      <color rgb="FFB3FFFF"/>
      <color rgb="FFFFFF6D"/>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279400</xdr:colOff>
      <xdr:row>50</xdr:row>
      <xdr:rowOff>254000</xdr:rowOff>
    </xdr:from>
    <xdr:to>
      <xdr:col>7</xdr:col>
      <xdr:colOff>974725</xdr:colOff>
      <xdr:row>50</xdr:row>
      <xdr:rowOff>254000</xdr:rowOff>
    </xdr:to>
    <xdr:sp macro="" textlink="">
      <xdr:nvSpPr>
        <xdr:cNvPr id="2" name="Line 49"/>
        <xdr:cNvSpPr>
          <a:spLocks noChangeShapeType="1"/>
        </xdr:cNvSpPr>
      </xdr:nvSpPr>
      <xdr:spPr bwMode="auto">
        <a:xfrm>
          <a:off x="7670800" y="177038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46</xdr:row>
      <xdr:rowOff>228600</xdr:rowOff>
    </xdr:from>
    <xdr:to>
      <xdr:col>7</xdr:col>
      <xdr:colOff>949325</xdr:colOff>
      <xdr:row>46</xdr:row>
      <xdr:rowOff>228600</xdr:rowOff>
    </xdr:to>
    <xdr:sp macro="" textlink="">
      <xdr:nvSpPr>
        <xdr:cNvPr id="8" name="Line 49"/>
        <xdr:cNvSpPr>
          <a:spLocks noChangeShapeType="1"/>
        </xdr:cNvSpPr>
      </xdr:nvSpPr>
      <xdr:spPr bwMode="auto">
        <a:xfrm>
          <a:off x="7645400" y="15900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44</xdr:row>
      <xdr:rowOff>266700</xdr:rowOff>
    </xdr:from>
    <xdr:to>
      <xdr:col>7</xdr:col>
      <xdr:colOff>923925</xdr:colOff>
      <xdr:row>44</xdr:row>
      <xdr:rowOff>266700</xdr:rowOff>
    </xdr:to>
    <xdr:sp macro="" textlink="">
      <xdr:nvSpPr>
        <xdr:cNvPr id="9" name="Line 49"/>
        <xdr:cNvSpPr>
          <a:spLocks noChangeShapeType="1"/>
        </xdr:cNvSpPr>
      </xdr:nvSpPr>
      <xdr:spPr bwMode="auto">
        <a:xfrm>
          <a:off x="8001000" y="16395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45</xdr:row>
      <xdr:rowOff>266700</xdr:rowOff>
    </xdr:from>
    <xdr:to>
      <xdr:col>7</xdr:col>
      <xdr:colOff>911225</xdr:colOff>
      <xdr:row>45</xdr:row>
      <xdr:rowOff>266700</xdr:rowOff>
    </xdr:to>
    <xdr:sp macro="" textlink="">
      <xdr:nvSpPr>
        <xdr:cNvPr id="10" name="Line 49"/>
        <xdr:cNvSpPr>
          <a:spLocks noChangeShapeType="1"/>
        </xdr:cNvSpPr>
      </xdr:nvSpPr>
      <xdr:spPr bwMode="auto">
        <a:xfrm>
          <a:off x="7988300" y="19507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42</xdr:row>
      <xdr:rowOff>228600</xdr:rowOff>
    </xdr:from>
    <xdr:to>
      <xdr:col>7</xdr:col>
      <xdr:colOff>936625</xdr:colOff>
      <xdr:row>42</xdr:row>
      <xdr:rowOff>228600</xdr:rowOff>
    </xdr:to>
    <xdr:sp macro="" textlink="">
      <xdr:nvSpPr>
        <xdr:cNvPr id="12" name="Line 49"/>
        <xdr:cNvSpPr>
          <a:spLocks noChangeShapeType="1"/>
        </xdr:cNvSpPr>
      </xdr:nvSpPr>
      <xdr:spPr bwMode="auto">
        <a:xfrm>
          <a:off x="7632700" y="14122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43</xdr:row>
      <xdr:rowOff>254000</xdr:rowOff>
    </xdr:from>
    <xdr:to>
      <xdr:col>7</xdr:col>
      <xdr:colOff>949325</xdr:colOff>
      <xdr:row>43</xdr:row>
      <xdr:rowOff>254000</xdr:rowOff>
    </xdr:to>
    <xdr:sp macro="" textlink="">
      <xdr:nvSpPr>
        <xdr:cNvPr id="13" name="Line 49"/>
        <xdr:cNvSpPr>
          <a:spLocks noChangeShapeType="1"/>
        </xdr:cNvSpPr>
      </xdr:nvSpPr>
      <xdr:spPr bwMode="auto">
        <a:xfrm>
          <a:off x="8026400" y="186055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41</xdr:row>
      <xdr:rowOff>228600</xdr:rowOff>
    </xdr:from>
    <xdr:to>
      <xdr:col>7</xdr:col>
      <xdr:colOff>923925</xdr:colOff>
      <xdr:row>41</xdr:row>
      <xdr:rowOff>228600</xdr:rowOff>
    </xdr:to>
    <xdr:sp macro="" textlink="">
      <xdr:nvSpPr>
        <xdr:cNvPr id="15" name="Line 49"/>
        <xdr:cNvSpPr>
          <a:spLocks noChangeShapeType="1"/>
        </xdr:cNvSpPr>
      </xdr:nvSpPr>
      <xdr:spPr bwMode="auto">
        <a:xfrm>
          <a:off x="7620000" y="12788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35</xdr:row>
      <xdr:rowOff>215900</xdr:rowOff>
    </xdr:from>
    <xdr:to>
      <xdr:col>7</xdr:col>
      <xdr:colOff>911225</xdr:colOff>
      <xdr:row>35</xdr:row>
      <xdr:rowOff>215900</xdr:rowOff>
    </xdr:to>
    <xdr:sp macro="" textlink="">
      <xdr:nvSpPr>
        <xdr:cNvPr id="16" name="Line 49"/>
        <xdr:cNvSpPr>
          <a:spLocks noChangeShapeType="1"/>
        </xdr:cNvSpPr>
      </xdr:nvSpPr>
      <xdr:spPr bwMode="auto">
        <a:xfrm>
          <a:off x="7607300" y="12331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29</xdr:row>
      <xdr:rowOff>215900</xdr:rowOff>
    </xdr:from>
    <xdr:to>
      <xdr:col>7</xdr:col>
      <xdr:colOff>911225</xdr:colOff>
      <xdr:row>29</xdr:row>
      <xdr:rowOff>215900</xdr:rowOff>
    </xdr:to>
    <xdr:sp macro="" textlink="">
      <xdr:nvSpPr>
        <xdr:cNvPr id="17" name="Line 49"/>
        <xdr:cNvSpPr>
          <a:spLocks noChangeShapeType="1"/>
        </xdr:cNvSpPr>
      </xdr:nvSpPr>
      <xdr:spPr bwMode="auto">
        <a:xfrm>
          <a:off x="7988300" y="11899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27</xdr:row>
      <xdr:rowOff>215900</xdr:rowOff>
    </xdr:from>
    <xdr:to>
      <xdr:col>7</xdr:col>
      <xdr:colOff>923925</xdr:colOff>
      <xdr:row>27</xdr:row>
      <xdr:rowOff>215900</xdr:rowOff>
    </xdr:to>
    <xdr:sp macro="" textlink="">
      <xdr:nvSpPr>
        <xdr:cNvPr id="18" name="Line 49"/>
        <xdr:cNvSpPr>
          <a:spLocks noChangeShapeType="1"/>
        </xdr:cNvSpPr>
      </xdr:nvSpPr>
      <xdr:spPr bwMode="auto">
        <a:xfrm>
          <a:off x="7620000" y="11442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38</xdr:row>
      <xdr:rowOff>215900</xdr:rowOff>
    </xdr:from>
    <xdr:to>
      <xdr:col>7</xdr:col>
      <xdr:colOff>923925</xdr:colOff>
      <xdr:row>38</xdr:row>
      <xdr:rowOff>215900</xdr:rowOff>
    </xdr:to>
    <xdr:sp macro="" textlink="">
      <xdr:nvSpPr>
        <xdr:cNvPr id="19" name="Line 49"/>
        <xdr:cNvSpPr>
          <a:spLocks noChangeShapeType="1"/>
        </xdr:cNvSpPr>
      </xdr:nvSpPr>
      <xdr:spPr bwMode="auto">
        <a:xfrm>
          <a:off x="7620000" y="10998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39</xdr:row>
      <xdr:rowOff>266700</xdr:rowOff>
    </xdr:from>
    <xdr:to>
      <xdr:col>7</xdr:col>
      <xdr:colOff>962025</xdr:colOff>
      <xdr:row>39</xdr:row>
      <xdr:rowOff>266700</xdr:rowOff>
    </xdr:to>
    <xdr:sp macro="" textlink="">
      <xdr:nvSpPr>
        <xdr:cNvPr id="20" name="Line 49"/>
        <xdr:cNvSpPr>
          <a:spLocks noChangeShapeType="1"/>
        </xdr:cNvSpPr>
      </xdr:nvSpPr>
      <xdr:spPr bwMode="auto">
        <a:xfrm>
          <a:off x="8039100" y="17729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36</xdr:row>
      <xdr:rowOff>215900</xdr:rowOff>
    </xdr:from>
    <xdr:to>
      <xdr:col>7</xdr:col>
      <xdr:colOff>936625</xdr:colOff>
      <xdr:row>36</xdr:row>
      <xdr:rowOff>215900</xdr:rowOff>
    </xdr:to>
    <xdr:sp macro="" textlink="">
      <xdr:nvSpPr>
        <xdr:cNvPr id="21" name="Line 49"/>
        <xdr:cNvSpPr>
          <a:spLocks noChangeShapeType="1"/>
        </xdr:cNvSpPr>
      </xdr:nvSpPr>
      <xdr:spPr bwMode="auto">
        <a:xfrm>
          <a:off x="7632700" y="10109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19</xdr:row>
      <xdr:rowOff>228600</xdr:rowOff>
    </xdr:from>
    <xdr:to>
      <xdr:col>7</xdr:col>
      <xdr:colOff>949325</xdr:colOff>
      <xdr:row>19</xdr:row>
      <xdr:rowOff>228600</xdr:rowOff>
    </xdr:to>
    <xdr:sp macro="" textlink="">
      <xdr:nvSpPr>
        <xdr:cNvPr id="22" name="Line 49"/>
        <xdr:cNvSpPr>
          <a:spLocks noChangeShapeType="1"/>
        </xdr:cNvSpPr>
      </xdr:nvSpPr>
      <xdr:spPr bwMode="auto">
        <a:xfrm>
          <a:off x="7645400" y="9677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13</xdr:row>
      <xdr:rowOff>215900</xdr:rowOff>
    </xdr:from>
    <xdr:to>
      <xdr:col>7</xdr:col>
      <xdr:colOff>974725</xdr:colOff>
      <xdr:row>13</xdr:row>
      <xdr:rowOff>215900</xdr:rowOff>
    </xdr:to>
    <xdr:sp macro="" textlink="">
      <xdr:nvSpPr>
        <xdr:cNvPr id="23" name="Line 49"/>
        <xdr:cNvSpPr>
          <a:spLocks noChangeShapeType="1"/>
        </xdr:cNvSpPr>
      </xdr:nvSpPr>
      <xdr:spPr bwMode="auto">
        <a:xfrm>
          <a:off x="7670800" y="9220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17</xdr:row>
      <xdr:rowOff>215900</xdr:rowOff>
    </xdr:from>
    <xdr:to>
      <xdr:col>7</xdr:col>
      <xdr:colOff>923925</xdr:colOff>
      <xdr:row>17</xdr:row>
      <xdr:rowOff>215900</xdr:rowOff>
    </xdr:to>
    <xdr:sp macro="" textlink="">
      <xdr:nvSpPr>
        <xdr:cNvPr id="24" name="Line 49"/>
        <xdr:cNvSpPr>
          <a:spLocks noChangeShapeType="1"/>
        </xdr:cNvSpPr>
      </xdr:nvSpPr>
      <xdr:spPr bwMode="auto">
        <a:xfrm>
          <a:off x="7620000" y="8775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16</xdr:row>
      <xdr:rowOff>215900</xdr:rowOff>
    </xdr:from>
    <xdr:to>
      <xdr:col>7</xdr:col>
      <xdr:colOff>974725</xdr:colOff>
      <xdr:row>16</xdr:row>
      <xdr:rowOff>215900</xdr:rowOff>
    </xdr:to>
    <xdr:sp macro="" textlink="">
      <xdr:nvSpPr>
        <xdr:cNvPr id="25" name="Line 49"/>
        <xdr:cNvSpPr>
          <a:spLocks noChangeShapeType="1"/>
        </xdr:cNvSpPr>
      </xdr:nvSpPr>
      <xdr:spPr bwMode="auto">
        <a:xfrm>
          <a:off x="7670800" y="8331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14</xdr:row>
      <xdr:rowOff>228600</xdr:rowOff>
    </xdr:from>
    <xdr:to>
      <xdr:col>7</xdr:col>
      <xdr:colOff>936625</xdr:colOff>
      <xdr:row>14</xdr:row>
      <xdr:rowOff>228600</xdr:rowOff>
    </xdr:to>
    <xdr:sp macro="" textlink="">
      <xdr:nvSpPr>
        <xdr:cNvPr id="26" name="Line 49"/>
        <xdr:cNvSpPr>
          <a:spLocks noChangeShapeType="1"/>
        </xdr:cNvSpPr>
      </xdr:nvSpPr>
      <xdr:spPr bwMode="auto">
        <a:xfrm>
          <a:off x="7632700" y="7899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12</xdr:row>
      <xdr:rowOff>228600</xdr:rowOff>
    </xdr:from>
    <xdr:to>
      <xdr:col>7</xdr:col>
      <xdr:colOff>911225</xdr:colOff>
      <xdr:row>12</xdr:row>
      <xdr:rowOff>228600</xdr:rowOff>
    </xdr:to>
    <xdr:sp macro="" textlink="">
      <xdr:nvSpPr>
        <xdr:cNvPr id="27" name="Line 49"/>
        <xdr:cNvSpPr>
          <a:spLocks noChangeShapeType="1"/>
        </xdr:cNvSpPr>
      </xdr:nvSpPr>
      <xdr:spPr bwMode="auto">
        <a:xfrm>
          <a:off x="7607300" y="7454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11</xdr:row>
      <xdr:rowOff>215900</xdr:rowOff>
    </xdr:from>
    <xdr:to>
      <xdr:col>7</xdr:col>
      <xdr:colOff>936625</xdr:colOff>
      <xdr:row>11</xdr:row>
      <xdr:rowOff>215900</xdr:rowOff>
    </xdr:to>
    <xdr:sp macro="" textlink="">
      <xdr:nvSpPr>
        <xdr:cNvPr id="28" name="Line 49"/>
        <xdr:cNvSpPr>
          <a:spLocks noChangeShapeType="1"/>
        </xdr:cNvSpPr>
      </xdr:nvSpPr>
      <xdr:spPr bwMode="auto">
        <a:xfrm>
          <a:off x="7632700" y="6997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10</xdr:row>
      <xdr:rowOff>228600</xdr:rowOff>
    </xdr:from>
    <xdr:to>
      <xdr:col>7</xdr:col>
      <xdr:colOff>898525</xdr:colOff>
      <xdr:row>10</xdr:row>
      <xdr:rowOff>228600</xdr:rowOff>
    </xdr:to>
    <xdr:sp macro="" textlink="">
      <xdr:nvSpPr>
        <xdr:cNvPr id="29" name="Line 49"/>
        <xdr:cNvSpPr>
          <a:spLocks noChangeShapeType="1"/>
        </xdr:cNvSpPr>
      </xdr:nvSpPr>
      <xdr:spPr bwMode="auto">
        <a:xfrm>
          <a:off x="7594600" y="6565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9</xdr:row>
      <xdr:rowOff>215900</xdr:rowOff>
    </xdr:from>
    <xdr:to>
      <xdr:col>7</xdr:col>
      <xdr:colOff>923925</xdr:colOff>
      <xdr:row>9</xdr:row>
      <xdr:rowOff>215900</xdr:rowOff>
    </xdr:to>
    <xdr:sp macro="" textlink="">
      <xdr:nvSpPr>
        <xdr:cNvPr id="30" name="Line 49"/>
        <xdr:cNvSpPr>
          <a:spLocks noChangeShapeType="1"/>
        </xdr:cNvSpPr>
      </xdr:nvSpPr>
      <xdr:spPr bwMode="auto">
        <a:xfrm>
          <a:off x="7620000" y="6108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8</xdr:row>
      <xdr:rowOff>254000</xdr:rowOff>
    </xdr:from>
    <xdr:to>
      <xdr:col>7</xdr:col>
      <xdr:colOff>923925</xdr:colOff>
      <xdr:row>8</xdr:row>
      <xdr:rowOff>254000</xdr:rowOff>
    </xdr:to>
    <xdr:sp macro="" textlink="">
      <xdr:nvSpPr>
        <xdr:cNvPr id="31" name="Line 49"/>
        <xdr:cNvSpPr>
          <a:spLocks noChangeShapeType="1"/>
        </xdr:cNvSpPr>
      </xdr:nvSpPr>
      <xdr:spPr bwMode="auto">
        <a:xfrm>
          <a:off x="7620000" y="5702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6</xdr:row>
      <xdr:rowOff>215900</xdr:rowOff>
    </xdr:from>
    <xdr:to>
      <xdr:col>7</xdr:col>
      <xdr:colOff>898525</xdr:colOff>
      <xdr:row>6</xdr:row>
      <xdr:rowOff>215900</xdr:rowOff>
    </xdr:to>
    <xdr:sp macro="" textlink="">
      <xdr:nvSpPr>
        <xdr:cNvPr id="32" name="Line 49"/>
        <xdr:cNvSpPr>
          <a:spLocks noChangeShapeType="1"/>
        </xdr:cNvSpPr>
      </xdr:nvSpPr>
      <xdr:spPr bwMode="auto">
        <a:xfrm>
          <a:off x="7594600" y="5219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26</xdr:row>
      <xdr:rowOff>228600</xdr:rowOff>
    </xdr:from>
    <xdr:to>
      <xdr:col>7</xdr:col>
      <xdr:colOff>898525</xdr:colOff>
      <xdr:row>26</xdr:row>
      <xdr:rowOff>228600</xdr:rowOff>
    </xdr:to>
    <xdr:sp macro="" textlink="">
      <xdr:nvSpPr>
        <xdr:cNvPr id="34" name="Line 49"/>
        <xdr:cNvSpPr>
          <a:spLocks noChangeShapeType="1"/>
        </xdr:cNvSpPr>
      </xdr:nvSpPr>
      <xdr:spPr bwMode="auto">
        <a:xfrm>
          <a:off x="7594600" y="4343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20</xdr:row>
      <xdr:rowOff>215900</xdr:rowOff>
    </xdr:from>
    <xdr:to>
      <xdr:col>7</xdr:col>
      <xdr:colOff>949325</xdr:colOff>
      <xdr:row>20</xdr:row>
      <xdr:rowOff>215900</xdr:rowOff>
    </xdr:to>
    <xdr:sp macro="" textlink="">
      <xdr:nvSpPr>
        <xdr:cNvPr id="35" name="Line 49"/>
        <xdr:cNvSpPr>
          <a:spLocks noChangeShapeType="1"/>
        </xdr:cNvSpPr>
      </xdr:nvSpPr>
      <xdr:spPr bwMode="auto">
        <a:xfrm>
          <a:off x="7645400" y="3886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15</xdr:row>
      <xdr:rowOff>215900</xdr:rowOff>
    </xdr:from>
    <xdr:to>
      <xdr:col>7</xdr:col>
      <xdr:colOff>898525</xdr:colOff>
      <xdr:row>15</xdr:row>
      <xdr:rowOff>215900</xdr:rowOff>
    </xdr:to>
    <xdr:sp macro="" textlink="">
      <xdr:nvSpPr>
        <xdr:cNvPr id="36" name="Line 49"/>
        <xdr:cNvSpPr>
          <a:spLocks noChangeShapeType="1"/>
        </xdr:cNvSpPr>
      </xdr:nvSpPr>
      <xdr:spPr bwMode="auto">
        <a:xfrm>
          <a:off x="7594600" y="3441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7</xdr:row>
      <xdr:rowOff>228600</xdr:rowOff>
    </xdr:from>
    <xdr:to>
      <xdr:col>7</xdr:col>
      <xdr:colOff>923925</xdr:colOff>
      <xdr:row>7</xdr:row>
      <xdr:rowOff>228600</xdr:rowOff>
    </xdr:to>
    <xdr:sp macro="" textlink="">
      <xdr:nvSpPr>
        <xdr:cNvPr id="37" name="Line 49"/>
        <xdr:cNvSpPr>
          <a:spLocks noChangeShapeType="1"/>
        </xdr:cNvSpPr>
      </xdr:nvSpPr>
      <xdr:spPr bwMode="auto">
        <a:xfrm>
          <a:off x="7620000" y="3009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5</xdr:row>
      <xdr:rowOff>228600</xdr:rowOff>
    </xdr:from>
    <xdr:to>
      <xdr:col>7</xdr:col>
      <xdr:colOff>911225</xdr:colOff>
      <xdr:row>5</xdr:row>
      <xdr:rowOff>228600</xdr:rowOff>
    </xdr:to>
    <xdr:sp macro="" textlink="">
      <xdr:nvSpPr>
        <xdr:cNvPr id="38" name="Line 49"/>
        <xdr:cNvSpPr>
          <a:spLocks noChangeShapeType="1"/>
        </xdr:cNvSpPr>
      </xdr:nvSpPr>
      <xdr:spPr bwMode="auto">
        <a:xfrm>
          <a:off x="7607300" y="2565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4</xdr:row>
      <xdr:rowOff>215900</xdr:rowOff>
    </xdr:from>
    <xdr:to>
      <xdr:col>7</xdr:col>
      <xdr:colOff>949325</xdr:colOff>
      <xdr:row>4</xdr:row>
      <xdr:rowOff>215900</xdr:rowOff>
    </xdr:to>
    <xdr:sp macro="" textlink="">
      <xdr:nvSpPr>
        <xdr:cNvPr id="39" name="Line 49"/>
        <xdr:cNvSpPr>
          <a:spLocks noChangeShapeType="1"/>
        </xdr:cNvSpPr>
      </xdr:nvSpPr>
      <xdr:spPr bwMode="auto">
        <a:xfrm>
          <a:off x="7645400" y="2108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292100</xdr:colOff>
      <xdr:row>51</xdr:row>
      <xdr:rowOff>266700</xdr:rowOff>
    </xdr:from>
    <xdr:to>
      <xdr:col>7</xdr:col>
      <xdr:colOff>987425</xdr:colOff>
      <xdr:row>51</xdr:row>
      <xdr:rowOff>266700</xdr:rowOff>
    </xdr:to>
    <xdr:sp macro="" textlink="">
      <xdr:nvSpPr>
        <xdr:cNvPr id="41" name="Line 49"/>
        <xdr:cNvSpPr>
          <a:spLocks noChangeShapeType="1"/>
        </xdr:cNvSpPr>
      </xdr:nvSpPr>
      <xdr:spPr bwMode="auto">
        <a:xfrm>
          <a:off x="7950200" y="17284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37</xdr:row>
      <xdr:rowOff>215900</xdr:rowOff>
    </xdr:from>
    <xdr:to>
      <xdr:col>7</xdr:col>
      <xdr:colOff>911225</xdr:colOff>
      <xdr:row>37</xdr:row>
      <xdr:rowOff>215900</xdr:rowOff>
    </xdr:to>
    <xdr:sp macro="" textlink="">
      <xdr:nvSpPr>
        <xdr:cNvPr id="42" name="Line 49"/>
        <xdr:cNvSpPr>
          <a:spLocks noChangeShapeType="1"/>
        </xdr:cNvSpPr>
      </xdr:nvSpPr>
      <xdr:spPr bwMode="auto">
        <a:xfrm>
          <a:off x="7988300" y="10553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24</xdr:row>
      <xdr:rowOff>228600</xdr:rowOff>
    </xdr:from>
    <xdr:to>
      <xdr:col>7</xdr:col>
      <xdr:colOff>962025</xdr:colOff>
      <xdr:row>24</xdr:row>
      <xdr:rowOff>228600</xdr:rowOff>
    </xdr:to>
    <xdr:sp macro="" textlink="">
      <xdr:nvSpPr>
        <xdr:cNvPr id="44" name="Line 49"/>
        <xdr:cNvSpPr>
          <a:spLocks noChangeShapeType="1"/>
        </xdr:cNvSpPr>
      </xdr:nvSpPr>
      <xdr:spPr bwMode="auto">
        <a:xfrm>
          <a:off x="8039100" y="10566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30</xdr:row>
      <xdr:rowOff>203200</xdr:rowOff>
    </xdr:from>
    <xdr:to>
      <xdr:col>7</xdr:col>
      <xdr:colOff>936625</xdr:colOff>
      <xdr:row>30</xdr:row>
      <xdr:rowOff>203200</xdr:rowOff>
    </xdr:to>
    <xdr:sp macro="" textlink="">
      <xdr:nvSpPr>
        <xdr:cNvPr id="45" name="Line 49"/>
        <xdr:cNvSpPr>
          <a:spLocks noChangeShapeType="1"/>
        </xdr:cNvSpPr>
      </xdr:nvSpPr>
      <xdr:spPr bwMode="auto">
        <a:xfrm>
          <a:off x="8013700" y="14109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139700</xdr:colOff>
      <xdr:row>25</xdr:row>
      <xdr:rowOff>228600</xdr:rowOff>
    </xdr:from>
    <xdr:to>
      <xdr:col>7</xdr:col>
      <xdr:colOff>835025</xdr:colOff>
      <xdr:row>25</xdr:row>
      <xdr:rowOff>228600</xdr:rowOff>
    </xdr:to>
    <xdr:sp macro="" textlink="">
      <xdr:nvSpPr>
        <xdr:cNvPr id="49" name="Line 49"/>
        <xdr:cNvSpPr>
          <a:spLocks noChangeShapeType="1"/>
        </xdr:cNvSpPr>
      </xdr:nvSpPr>
      <xdr:spPr bwMode="auto">
        <a:xfrm>
          <a:off x="7912100" y="11010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177800</xdr:colOff>
      <xdr:row>21</xdr:row>
      <xdr:rowOff>215900</xdr:rowOff>
    </xdr:from>
    <xdr:to>
      <xdr:col>7</xdr:col>
      <xdr:colOff>873125</xdr:colOff>
      <xdr:row>21</xdr:row>
      <xdr:rowOff>215900</xdr:rowOff>
    </xdr:to>
    <xdr:sp macro="" textlink="">
      <xdr:nvSpPr>
        <xdr:cNvPr id="50" name="Line 49"/>
        <xdr:cNvSpPr>
          <a:spLocks noChangeShapeType="1"/>
        </xdr:cNvSpPr>
      </xdr:nvSpPr>
      <xdr:spPr bwMode="auto">
        <a:xfrm>
          <a:off x="7950200" y="9664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18</xdr:row>
      <xdr:rowOff>215900</xdr:rowOff>
    </xdr:from>
    <xdr:to>
      <xdr:col>7</xdr:col>
      <xdr:colOff>898525</xdr:colOff>
      <xdr:row>18</xdr:row>
      <xdr:rowOff>215900</xdr:rowOff>
    </xdr:to>
    <xdr:sp macro="" textlink="">
      <xdr:nvSpPr>
        <xdr:cNvPr id="51" name="Line 49"/>
        <xdr:cNvSpPr>
          <a:spLocks noChangeShapeType="1"/>
        </xdr:cNvSpPr>
      </xdr:nvSpPr>
      <xdr:spPr bwMode="auto">
        <a:xfrm>
          <a:off x="7975600" y="8331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31</xdr:row>
      <xdr:rowOff>215900</xdr:rowOff>
    </xdr:from>
    <xdr:to>
      <xdr:col>7</xdr:col>
      <xdr:colOff>974725</xdr:colOff>
      <xdr:row>31</xdr:row>
      <xdr:rowOff>215900</xdr:rowOff>
    </xdr:to>
    <xdr:sp macro="" textlink="">
      <xdr:nvSpPr>
        <xdr:cNvPr id="52" name="Line 49"/>
        <xdr:cNvSpPr>
          <a:spLocks noChangeShapeType="1"/>
        </xdr:cNvSpPr>
      </xdr:nvSpPr>
      <xdr:spPr bwMode="auto">
        <a:xfrm>
          <a:off x="8051800" y="13233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165100</xdr:colOff>
      <xdr:row>32</xdr:row>
      <xdr:rowOff>228600</xdr:rowOff>
    </xdr:from>
    <xdr:to>
      <xdr:col>7</xdr:col>
      <xdr:colOff>860425</xdr:colOff>
      <xdr:row>32</xdr:row>
      <xdr:rowOff>228600</xdr:rowOff>
    </xdr:to>
    <xdr:sp macro="" textlink="">
      <xdr:nvSpPr>
        <xdr:cNvPr id="53" name="Line 49"/>
        <xdr:cNvSpPr>
          <a:spLocks noChangeShapeType="1"/>
        </xdr:cNvSpPr>
      </xdr:nvSpPr>
      <xdr:spPr bwMode="auto">
        <a:xfrm>
          <a:off x="7937500" y="136906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22</xdr:row>
      <xdr:rowOff>215900</xdr:rowOff>
    </xdr:from>
    <xdr:to>
      <xdr:col>7</xdr:col>
      <xdr:colOff>936625</xdr:colOff>
      <xdr:row>22</xdr:row>
      <xdr:rowOff>215900</xdr:rowOff>
    </xdr:to>
    <xdr:sp macro="" textlink="">
      <xdr:nvSpPr>
        <xdr:cNvPr id="54" name="Line 49"/>
        <xdr:cNvSpPr>
          <a:spLocks noChangeShapeType="1"/>
        </xdr:cNvSpPr>
      </xdr:nvSpPr>
      <xdr:spPr bwMode="auto">
        <a:xfrm>
          <a:off x="8013700" y="14122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R66"/>
  <sheetViews>
    <sheetView tabSelected="1" zoomScale="75" zoomScaleNormal="75" workbookViewId="0">
      <selection activeCell="N39" sqref="N39"/>
    </sheetView>
  </sheetViews>
  <sheetFormatPr defaultRowHeight="12.75"/>
  <cols>
    <col min="1" max="1" width="5.85546875" style="4" bestFit="1" customWidth="1"/>
    <col min="2" max="2" width="34.7109375" style="4" customWidth="1"/>
    <col min="3" max="3" width="25.85546875" style="4" customWidth="1"/>
    <col min="4" max="4" width="12.7109375" style="4" customWidth="1"/>
    <col min="5" max="5" width="16" style="5" bestFit="1" customWidth="1"/>
    <col min="6" max="6" width="10.7109375" style="6" customWidth="1"/>
    <col min="7" max="7" width="10.7109375" style="4" customWidth="1"/>
    <col min="8" max="8" width="18" style="4" bestFit="1" customWidth="1"/>
    <col min="9" max="9" width="14.42578125" style="7" bestFit="1" customWidth="1"/>
    <col min="10" max="10" width="10.7109375" style="8" customWidth="1"/>
    <col min="11" max="11" width="13" style="7" bestFit="1" customWidth="1"/>
    <col min="12" max="12" width="8.42578125" style="7" customWidth="1"/>
    <col min="13" max="14" width="10.7109375" style="4" customWidth="1"/>
    <col min="15" max="16384" width="9.140625" style="4"/>
  </cols>
  <sheetData>
    <row r="1" spans="1:18" s="1" customFormat="1" ht="34.5" customHeight="1">
      <c r="A1" s="289" t="s">
        <v>49</v>
      </c>
      <c r="B1" s="290"/>
      <c r="C1" s="290"/>
      <c r="D1" s="290"/>
      <c r="E1" s="290"/>
      <c r="F1" s="290"/>
      <c r="G1" s="290"/>
      <c r="H1" s="290"/>
      <c r="I1" s="290"/>
      <c r="J1" s="290"/>
      <c r="K1" s="290"/>
      <c r="L1" s="290"/>
      <c r="M1" s="290"/>
      <c r="N1" s="291"/>
      <c r="O1" s="2"/>
      <c r="P1" s="2"/>
    </row>
    <row r="2" spans="1:18" s="1" customFormat="1" ht="24" customHeight="1" thickBot="1">
      <c r="A2" s="292" t="s">
        <v>86</v>
      </c>
      <c r="B2" s="293"/>
      <c r="C2" s="293"/>
      <c r="D2" s="293"/>
      <c r="E2" s="293"/>
      <c r="F2" s="293"/>
      <c r="G2" s="293"/>
      <c r="H2" s="293"/>
      <c r="I2" s="293"/>
      <c r="J2" s="293"/>
      <c r="K2" s="293"/>
      <c r="L2" s="293"/>
      <c r="M2" s="293"/>
      <c r="N2" s="294"/>
      <c r="O2" s="2"/>
      <c r="P2" s="2"/>
    </row>
    <row r="3" spans="1:18" s="2" customFormat="1" ht="35.25" customHeight="1">
      <c r="A3" s="314" t="s">
        <v>55</v>
      </c>
      <c r="B3" s="312" t="s">
        <v>9</v>
      </c>
      <c r="C3" s="295" t="s">
        <v>15</v>
      </c>
      <c r="D3" s="297" t="s">
        <v>13</v>
      </c>
      <c r="E3" s="299" t="s">
        <v>87</v>
      </c>
      <c r="F3" s="300"/>
      <c r="G3" s="302" t="s">
        <v>53</v>
      </c>
      <c r="H3" s="304" t="s">
        <v>88</v>
      </c>
      <c r="I3" s="305"/>
      <c r="J3" s="308" t="s">
        <v>54</v>
      </c>
      <c r="K3" s="310" t="s">
        <v>131</v>
      </c>
      <c r="L3" s="310"/>
      <c r="M3" s="299" t="s">
        <v>132</v>
      </c>
      <c r="N3" s="316"/>
    </row>
    <row r="4" spans="1:18" s="2" customFormat="1" ht="54.75" customHeight="1" thickBot="1">
      <c r="A4" s="315"/>
      <c r="B4" s="313"/>
      <c r="C4" s="296"/>
      <c r="D4" s="298"/>
      <c r="E4" s="301"/>
      <c r="F4" s="301"/>
      <c r="G4" s="303"/>
      <c r="H4" s="306"/>
      <c r="I4" s="307"/>
      <c r="J4" s="309"/>
      <c r="K4" s="311"/>
      <c r="L4" s="311"/>
      <c r="M4" s="10" t="s">
        <v>79</v>
      </c>
      <c r="N4" s="9" t="s">
        <v>82</v>
      </c>
      <c r="Q4" s="4"/>
      <c r="R4" s="4"/>
    </row>
    <row r="5" spans="1:18" s="2" customFormat="1" ht="35.1" customHeight="1">
      <c r="A5" s="55">
        <v>1</v>
      </c>
      <c r="B5" s="56" t="s">
        <v>59</v>
      </c>
      <c r="C5" s="57" t="s">
        <v>17</v>
      </c>
      <c r="D5" s="58" t="s">
        <v>8</v>
      </c>
      <c r="E5" s="59">
        <v>1.3526549999999999</v>
      </c>
      <c r="F5" s="60" t="s">
        <v>11</v>
      </c>
      <c r="G5" s="61">
        <v>0.93</v>
      </c>
      <c r="H5" s="62" t="s">
        <v>129</v>
      </c>
      <c r="I5" s="63">
        <f t="shared" ref="I5:I21" si="0">(E5*1000)/(8250*0.93)</f>
        <v>0.17629912023460409</v>
      </c>
      <c r="J5" s="64">
        <f t="shared" ref="J5:J16" si="1">+(I5/$I$5)*100</f>
        <v>100</v>
      </c>
      <c r="K5" s="210">
        <v>1.2746519999999999</v>
      </c>
      <c r="L5" s="65" t="s">
        <v>18</v>
      </c>
      <c r="M5" s="109">
        <f t="shared" ref="M5:M16" si="2">+(E5/K5)-1</f>
        <v>6.1195526308357229E-2</v>
      </c>
      <c r="N5" s="177">
        <v>21</v>
      </c>
    </row>
    <row r="6" spans="1:18" s="2" customFormat="1" ht="35.1" customHeight="1">
      <c r="A6" s="55">
        <v>2</v>
      </c>
      <c r="B6" s="66" t="s">
        <v>62</v>
      </c>
      <c r="C6" s="67" t="s">
        <v>50</v>
      </c>
      <c r="D6" s="68" t="s">
        <v>8</v>
      </c>
      <c r="E6" s="69">
        <v>1.4473400000000001</v>
      </c>
      <c r="F6" s="70" t="s">
        <v>11</v>
      </c>
      <c r="G6" s="71">
        <v>0.93</v>
      </c>
      <c r="H6" s="72" t="s">
        <v>123</v>
      </c>
      <c r="I6" s="73">
        <v>0.17754995112414468</v>
      </c>
      <c r="J6" s="74">
        <f t="shared" si="1"/>
        <v>100.70949355157082</v>
      </c>
      <c r="K6" s="211">
        <v>1.356344</v>
      </c>
      <c r="L6" s="75" t="s">
        <v>18</v>
      </c>
      <c r="M6" s="105">
        <f t="shared" si="2"/>
        <v>6.7089175017547298E-2</v>
      </c>
      <c r="N6" s="173">
        <v>22</v>
      </c>
    </row>
    <row r="7" spans="1:18" s="2" customFormat="1" ht="35.1" customHeight="1">
      <c r="A7" s="76">
        <v>3</v>
      </c>
      <c r="B7" s="78" t="s">
        <v>69</v>
      </c>
      <c r="C7" s="67" t="s">
        <v>17</v>
      </c>
      <c r="D7" s="68" t="s">
        <v>8</v>
      </c>
      <c r="E7" s="69">
        <v>1.501698</v>
      </c>
      <c r="F7" s="70" t="s">
        <v>11</v>
      </c>
      <c r="G7" s="71">
        <v>0.93</v>
      </c>
      <c r="H7" s="79" t="s">
        <v>130</v>
      </c>
      <c r="I7" s="73">
        <f>(E7*1000)/(8250*0.93)</f>
        <v>0.19572473118279568</v>
      </c>
      <c r="J7" s="74">
        <f>+(I7/$I$5)*100</f>
        <v>111.01855240249732</v>
      </c>
      <c r="K7" s="211">
        <v>1.56525</v>
      </c>
      <c r="L7" s="75" t="s">
        <v>18</v>
      </c>
      <c r="M7" s="105">
        <f>+(E7/K7)-1</f>
        <v>-4.060182079540009E-2</v>
      </c>
      <c r="N7" s="173">
        <v>4</v>
      </c>
    </row>
    <row r="8" spans="1:18" s="2" customFormat="1" ht="35.1" customHeight="1">
      <c r="A8" s="76">
        <v>4</v>
      </c>
      <c r="B8" s="77" t="s">
        <v>64</v>
      </c>
      <c r="C8" s="67" t="s">
        <v>22</v>
      </c>
      <c r="D8" s="68" t="s">
        <v>8</v>
      </c>
      <c r="E8" s="69">
        <v>1.5079359999999999</v>
      </c>
      <c r="F8" s="70" t="s">
        <v>11</v>
      </c>
      <c r="G8" s="71">
        <v>0.93</v>
      </c>
      <c r="H8" s="72" t="s">
        <v>112</v>
      </c>
      <c r="I8" s="73">
        <f t="shared" si="0"/>
        <v>0.19653776474421636</v>
      </c>
      <c r="J8" s="74">
        <f t="shared" si="1"/>
        <v>111.47971951458429</v>
      </c>
      <c r="K8" s="211">
        <v>1.4080779999999999</v>
      </c>
      <c r="L8" s="75" t="s">
        <v>18</v>
      </c>
      <c r="M8" s="105">
        <f t="shared" si="2"/>
        <v>7.0917946306951807E-2</v>
      </c>
      <c r="N8" s="173">
        <v>23</v>
      </c>
    </row>
    <row r="9" spans="1:18" s="2" customFormat="1" ht="35.1" customHeight="1">
      <c r="A9" s="55">
        <v>5</v>
      </c>
      <c r="B9" s="78" t="s">
        <v>70</v>
      </c>
      <c r="C9" s="67" t="s">
        <v>17</v>
      </c>
      <c r="D9" s="68" t="s">
        <v>8</v>
      </c>
      <c r="E9" s="69">
        <v>1.509128</v>
      </c>
      <c r="F9" s="70" t="s">
        <v>11</v>
      </c>
      <c r="G9" s="71">
        <v>0.93</v>
      </c>
      <c r="H9" s="72" t="s">
        <v>128</v>
      </c>
      <c r="I9" s="73">
        <f>(E9*1000)/(8250*0.93)</f>
        <v>0.19669312479635059</v>
      </c>
      <c r="J9" s="74">
        <f>+(I9/$I$5)*100</f>
        <v>111.567842502338</v>
      </c>
      <c r="K9" s="211">
        <v>1.573</v>
      </c>
      <c r="L9" s="75" t="s">
        <v>18</v>
      </c>
      <c r="M9" s="105">
        <f>+(E9/K9)-1</f>
        <v>-4.0605212968849336E-2</v>
      </c>
      <c r="N9" s="173">
        <v>4</v>
      </c>
    </row>
    <row r="10" spans="1:18" s="2" customFormat="1" ht="35.1" customHeight="1">
      <c r="A10" s="80">
        <v>6</v>
      </c>
      <c r="B10" s="81" t="s">
        <v>60</v>
      </c>
      <c r="C10" s="82" t="s">
        <v>22</v>
      </c>
      <c r="D10" s="83" t="s">
        <v>8</v>
      </c>
      <c r="E10" s="84">
        <v>1.514672</v>
      </c>
      <c r="F10" s="85" t="s">
        <v>11</v>
      </c>
      <c r="G10" s="86">
        <v>0.93</v>
      </c>
      <c r="H10" s="87" t="s">
        <v>115</v>
      </c>
      <c r="I10" s="88">
        <f t="shared" si="0"/>
        <v>0.19741570544151191</v>
      </c>
      <c r="J10" s="89">
        <f t="shared" ref="J10:J13" si="3">+(I10/$I$5)*100</f>
        <v>111.97770310980999</v>
      </c>
      <c r="K10" s="213">
        <v>1.5777330000000001</v>
      </c>
      <c r="L10" s="90" t="s">
        <v>18</v>
      </c>
      <c r="M10" s="106">
        <f t="shared" ref="M10:M13" si="4">+(E10/K10)-1</f>
        <v>-3.9969373778706574E-2</v>
      </c>
      <c r="N10" s="174">
        <v>5</v>
      </c>
    </row>
    <row r="11" spans="1:18" s="2" customFormat="1" ht="35.1" customHeight="1">
      <c r="A11" s="91">
        <v>7</v>
      </c>
      <c r="B11" s="92" t="s">
        <v>71</v>
      </c>
      <c r="C11" s="82" t="s">
        <v>50</v>
      </c>
      <c r="D11" s="83" t="s">
        <v>8</v>
      </c>
      <c r="E11" s="84">
        <v>1.5176210000000001</v>
      </c>
      <c r="F11" s="85" t="s">
        <v>11</v>
      </c>
      <c r="G11" s="86">
        <v>0.93</v>
      </c>
      <c r="H11" s="87" t="s">
        <v>127</v>
      </c>
      <c r="I11" s="88">
        <f t="shared" si="0"/>
        <v>0.19780006516780713</v>
      </c>
      <c r="J11" s="89">
        <f t="shared" si="3"/>
        <v>112.19571879008323</v>
      </c>
      <c r="K11" s="213">
        <v>1.580252</v>
      </c>
      <c r="L11" s="90" t="s">
        <v>18</v>
      </c>
      <c r="M11" s="106">
        <f t="shared" si="4"/>
        <v>-3.9633552117004034E-2</v>
      </c>
      <c r="N11" s="174">
        <v>5</v>
      </c>
    </row>
    <row r="12" spans="1:18" s="2" customFormat="1" ht="35.1" customHeight="1">
      <c r="A12" s="80">
        <v>8</v>
      </c>
      <c r="B12" s="81" t="s">
        <v>60</v>
      </c>
      <c r="C12" s="82" t="s">
        <v>20</v>
      </c>
      <c r="D12" s="83" t="s">
        <v>8</v>
      </c>
      <c r="E12" s="84">
        <v>1.520624</v>
      </c>
      <c r="F12" s="85" t="s">
        <v>11</v>
      </c>
      <c r="G12" s="86">
        <v>0.93</v>
      </c>
      <c r="H12" s="87" t="s">
        <v>121</v>
      </c>
      <c r="I12" s="88">
        <f t="shared" si="0"/>
        <v>0.19819146301726948</v>
      </c>
      <c r="J12" s="89">
        <f t="shared" si="3"/>
        <v>112.41772661913055</v>
      </c>
      <c r="K12" s="213">
        <v>1.582816</v>
      </c>
      <c r="L12" s="90" t="s">
        <v>18</v>
      </c>
      <c r="M12" s="106">
        <f t="shared" si="4"/>
        <v>-3.9291996037442156E-2</v>
      </c>
      <c r="N12" s="174">
        <v>6</v>
      </c>
    </row>
    <row r="13" spans="1:18" s="2" customFormat="1" ht="35.1" customHeight="1">
      <c r="A13" s="91">
        <v>9</v>
      </c>
      <c r="B13" s="93" t="s">
        <v>72</v>
      </c>
      <c r="C13" s="82" t="s">
        <v>50</v>
      </c>
      <c r="D13" s="83" t="s">
        <v>8</v>
      </c>
      <c r="E13" s="84">
        <v>1.52555</v>
      </c>
      <c r="F13" s="85" t="s">
        <v>11</v>
      </c>
      <c r="G13" s="86">
        <v>0.93</v>
      </c>
      <c r="H13" s="87" t="s">
        <v>126</v>
      </c>
      <c r="I13" s="88">
        <f t="shared" si="0"/>
        <v>0.19883349625285107</v>
      </c>
      <c r="J13" s="89">
        <f t="shared" si="3"/>
        <v>112.78189930174361</v>
      </c>
      <c r="K13" s="213">
        <v>1.5870200000000001</v>
      </c>
      <c r="L13" s="90" t="s">
        <v>18</v>
      </c>
      <c r="M13" s="106">
        <f t="shared" si="4"/>
        <v>-3.8732971229096136E-2</v>
      </c>
      <c r="N13" s="174">
        <v>6</v>
      </c>
    </row>
    <row r="14" spans="1:18" s="2" customFormat="1" ht="35.1" customHeight="1">
      <c r="A14" s="171">
        <v>10</v>
      </c>
      <c r="B14" s="172" t="s">
        <v>103</v>
      </c>
      <c r="C14" s="160" t="s">
        <v>19</v>
      </c>
      <c r="D14" s="161" t="s">
        <v>8</v>
      </c>
      <c r="E14" s="162">
        <v>1.5324199999999999</v>
      </c>
      <c r="F14" s="163" t="s">
        <v>11</v>
      </c>
      <c r="G14" s="164">
        <v>0.93</v>
      </c>
      <c r="H14" s="165" t="s">
        <v>104</v>
      </c>
      <c r="I14" s="166">
        <f>(E14*1000)/(8250*0.93)</f>
        <v>0.1997289019224503</v>
      </c>
      <c r="J14" s="167">
        <f>+(I14/$I$5)*100</f>
        <v>113.28978934022349</v>
      </c>
      <c r="K14" s="212">
        <v>1.6268279999999999</v>
      </c>
      <c r="L14" s="168" t="s">
        <v>18</v>
      </c>
      <c r="M14" s="169">
        <f>+(E14/K14)-1</f>
        <v>-5.8031949290275331E-2</v>
      </c>
      <c r="N14" s="175">
        <v>2</v>
      </c>
    </row>
    <row r="15" spans="1:18" s="2" customFormat="1" ht="35.1" customHeight="1">
      <c r="A15" s="158">
        <v>11</v>
      </c>
      <c r="B15" s="159" t="s">
        <v>73</v>
      </c>
      <c r="C15" s="160" t="s">
        <v>22</v>
      </c>
      <c r="D15" s="161" t="s">
        <v>8</v>
      </c>
      <c r="E15" s="162">
        <v>1.5349120000000001</v>
      </c>
      <c r="F15" s="163" t="s">
        <v>11</v>
      </c>
      <c r="G15" s="164">
        <v>0.93</v>
      </c>
      <c r="H15" s="165" t="s">
        <v>116</v>
      </c>
      <c r="I15" s="166">
        <f>(E15*1000)/(8250*0.93)</f>
        <v>0.20005369827305311</v>
      </c>
      <c r="J15" s="167">
        <f>+(I15/$I$5)*100</f>
        <v>113.47401961327907</v>
      </c>
      <c r="K15" s="212">
        <v>1.5950139999999999</v>
      </c>
      <c r="L15" s="168" t="s">
        <v>18</v>
      </c>
      <c r="M15" s="169">
        <f>+(E15/K15)-1</f>
        <v>-3.768117395834758E-2</v>
      </c>
      <c r="N15" s="175">
        <v>7</v>
      </c>
    </row>
    <row r="16" spans="1:18" s="2" customFormat="1" ht="35.1" customHeight="1">
      <c r="A16" s="158">
        <v>12</v>
      </c>
      <c r="B16" s="170" t="s">
        <v>66</v>
      </c>
      <c r="C16" s="160" t="s">
        <v>50</v>
      </c>
      <c r="D16" s="161" t="s">
        <v>8</v>
      </c>
      <c r="E16" s="162">
        <v>1.547668</v>
      </c>
      <c r="F16" s="163" t="s">
        <v>11</v>
      </c>
      <c r="G16" s="164">
        <v>0.93</v>
      </c>
      <c r="H16" s="165" t="s">
        <v>122</v>
      </c>
      <c r="I16" s="166">
        <f t="shared" si="0"/>
        <v>0.2017162593678723</v>
      </c>
      <c r="J16" s="167">
        <f t="shared" si="1"/>
        <v>114.41705386813344</v>
      </c>
      <c r="K16" s="212">
        <v>1.4419979999999999</v>
      </c>
      <c r="L16" s="168" t="s">
        <v>18</v>
      </c>
      <c r="M16" s="169">
        <f t="shared" si="2"/>
        <v>7.3280268072493993E-2</v>
      </c>
      <c r="N16" s="175">
        <v>24</v>
      </c>
    </row>
    <row r="17" spans="1:18" s="2" customFormat="1" ht="35.1" customHeight="1">
      <c r="A17" s="171">
        <v>13</v>
      </c>
      <c r="B17" s="159" t="s">
        <v>61</v>
      </c>
      <c r="C17" s="160" t="s">
        <v>20</v>
      </c>
      <c r="D17" s="161" t="s">
        <v>8</v>
      </c>
      <c r="E17" s="162">
        <v>1.5490090000000001</v>
      </c>
      <c r="F17" s="163" t="s">
        <v>11</v>
      </c>
      <c r="G17" s="164">
        <v>0.93</v>
      </c>
      <c r="H17" s="165" t="s">
        <v>120</v>
      </c>
      <c r="I17" s="166">
        <f t="shared" si="0"/>
        <v>0.20189103942652331</v>
      </c>
      <c r="J17" s="167">
        <f t="shared" ref="J17:J21" si="5">+(I17/$I$5)*100</f>
        <v>114.51619222935636</v>
      </c>
      <c r="K17" s="212">
        <v>1.6070500000000001</v>
      </c>
      <c r="L17" s="168" t="s">
        <v>18</v>
      </c>
      <c r="M17" s="169">
        <f t="shared" ref="M17:M21" si="6">+(E17/K17)-1</f>
        <v>-3.6116486730344399E-2</v>
      </c>
      <c r="N17" s="175">
        <v>8</v>
      </c>
    </row>
    <row r="18" spans="1:18" s="2" customFormat="1" ht="34.5" customHeight="1">
      <c r="A18" s="158">
        <v>14</v>
      </c>
      <c r="B18" s="170" t="s">
        <v>74</v>
      </c>
      <c r="C18" s="160" t="s">
        <v>50</v>
      </c>
      <c r="D18" s="161" t="s">
        <v>8</v>
      </c>
      <c r="E18" s="162">
        <v>1.558716</v>
      </c>
      <c r="F18" s="163" t="s">
        <v>11</v>
      </c>
      <c r="G18" s="164">
        <v>0.93</v>
      </c>
      <c r="H18" s="165" t="s">
        <v>125</v>
      </c>
      <c r="I18" s="166">
        <f t="shared" si="0"/>
        <v>0.20315620723362657</v>
      </c>
      <c r="J18" s="167">
        <f t="shared" si="5"/>
        <v>115.23381793583729</v>
      </c>
      <c r="K18" s="212">
        <v>1.6153360000000001</v>
      </c>
      <c r="L18" s="168" t="s">
        <v>18</v>
      </c>
      <c r="M18" s="169">
        <f t="shared" si="6"/>
        <v>-3.5051531074649533E-2</v>
      </c>
      <c r="N18" s="175">
        <v>9</v>
      </c>
      <c r="O18" s="11"/>
      <c r="P18" s="11"/>
    </row>
    <row r="19" spans="1:18" s="2" customFormat="1" ht="34.5" customHeight="1">
      <c r="A19" s="333">
        <v>15</v>
      </c>
      <c r="B19" s="334" t="s">
        <v>109</v>
      </c>
      <c r="C19" s="335" t="s">
        <v>19</v>
      </c>
      <c r="D19" s="336" t="s">
        <v>8</v>
      </c>
      <c r="E19" s="337">
        <v>1.5652820000000001</v>
      </c>
      <c r="F19" s="338" t="s">
        <v>11</v>
      </c>
      <c r="G19" s="339">
        <v>0.93</v>
      </c>
      <c r="H19" s="340" t="s">
        <v>110</v>
      </c>
      <c r="I19" s="341">
        <f t="shared" ref="I19" si="7">(E19*1000)/(8250*0.93)</f>
        <v>0.20401199087650704</v>
      </c>
      <c r="J19" s="342">
        <f>+(I19/$I$5)*100</f>
        <v>115.71923365529277</v>
      </c>
      <c r="K19" s="343">
        <v>1.6268279999999999</v>
      </c>
      <c r="L19" s="344" t="s">
        <v>18</v>
      </c>
      <c r="M19" s="345">
        <f>+(E19/K19)-1</f>
        <v>-3.7831903557106195E-2</v>
      </c>
      <c r="N19" s="346">
        <v>7</v>
      </c>
    </row>
    <row r="20" spans="1:18" ht="35.25" customHeight="1">
      <c r="A20" s="333">
        <v>16</v>
      </c>
      <c r="B20" s="334" t="s">
        <v>75</v>
      </c>
      <c r="C20" s="335" t="s">
        <v>22</v>
      </c>
      <c r="D20" s="336" t="s">
        <v>8</v>
      </c>
      <c r="E20" s="337">
        <v>1.571615</v>
      </c>
      <c r="F20" s="338" t="s">
        <v>11</v>
      </c>
      <c r="G20" s="339">
        <v>0.93</v>
      </c>
      <c r="H20" s="340" t="s">
        <v>113</v>
      </c>
      <c r="I20" s="341">
        <f>(E20*1000)/(8250*0.93)</f>
        <v>0.20483740632127728</v>
      </c>
      <c r="J20" s="342">
        <f>+(I20/$I$5)*100</f>
        <v>116.18742399207484</v>
      </c>
      <c r="K20" s="343">
        <v>1.626349</v>
      </c>
      <c r="L20" s="344" t="s">
        <v>18</v>
      </c>
      <c r="M20" s="345">
        <f>+(E20/K20)-1</f>
        <v>-3.3654523106664058E-2</v>
      </c>
      <c r="N20" s="346">
        <v>10</v>
      </c>
      <c r="O20" s="2"/>
      <c r="P20" s="2"/>
      <c r="Q20" s="2"/>
      <c r="R20" s="2"/>
    </row>
    <row r="21" spans="1:18" ht="35.25" customHeight="1">
      <c r="A21" s="347">
        <v>17</v>
      </c>
      <c r="B21" s="334" t="s">
        <v>67</v>
      </c>
      <c r="C21" s="335" t="s">
        <v>22</v>
      </c>
      <c r="D21" s="336" t="s">
        <v>8</v>
      </c>
      <c r="E21" s="337">
        <v>1.581545</v>
      </c>
      <c r="F21" s="338" t="s">
        <v>11</v>
      </c>
      <c r="G21" s="339">
        <v>0.93</v>
      </c>
      <c r="H21" s="340" t="s">
        <v>111</v>
      </c>
      <c r="I21" s="341">
        <f t="shared" si="0"/>
        <v>0.20613163897034867</v>
      </c>
      <c r="J21" s="342">
        <f t="shared" si="5"/>
        <v>116.92153579441916</v>
      </c>
      <c r="K21" s="343">
        <v>1.4709239999999999</v>
      </c>
      <c r="L21" s="344" t="s">
        <v>18</v>
      </c>
      <c r="M21" s="345">
        <f t="shared" si="6"/>
        <v>7.5205109169474538E-2</v>
      </c>
      <c r="N21" s="346">
        <v>25</v>
      </c>
      <c r="O21" s="2"/>
      <c r="P21" s="2"/>
      <c r="Q21" s="2"/>
      <c r="R21" s="2"/>
    </row>
    <row r="22" spans="1:18" s="2" customFormat="1" ht="35.1" customHeight="1">
      <c r="A22" s="333">
        <v>18</v>
      </c>
      <c r="B22" s="334" t="s">
        <v>64</v>
      </c>
      <c r="C22" s="335" t="s">
        <v>19</v>
      </c>
      <c r="D22" s="336" t="s">
        <v>8</v>
      </c>
      <c r="E22" s="337">
        <v>1.5867230000000001</v>
      </c>
      <c r="F22" s="338" t="s">
        <v>11</v>
      </c>
      <c r="G22" s="339">
        <v>0.93</v>
      </c>
      <c r="H22" s="340" t="s">
        <v>106</v>
      </c>
      <c r="I22" s="341">
        <f>(E22*1000)/(8250*0.93)</f>
        <v>0.20680651678071035</v>
      </c>
      <c r="J22" s="342">
        <f>+(I22/$I$5)*100</f>
        <v>117.30433850464459</v>
      </c>
      <c r="K22" s="343">
        <v>1.6629799999999999</v>
      </c>
      <c r="L22" s="344" t="s">
        <v>18</v>
      </c>
      <c r="M22" s="345">
        <f>+(E22/K22)-1</f>
        <v>-4.5855632659442591E-2</v>
      </c>
      <c r="N22" s="346">
        <v>3</v>
      </c>
    </row>
    <row r="23" spans="1:18" s="2" customFormat="1" ht="35.1" customHeight="1">
      <c r="A23" s="347">
        <v>28</v>
      </c>
      <c r="B23" s="349" t="s">
        <v>76</v>
      </c>
      <c r="C23" s="335" t="s">
        <v>21</v>
      </c>
      <c r="D23" s="336" t="s">
        <v>8</v>
      </c>
      <c r="E23" s="337">
        <v>1.592795</v>
      </c>
      <c r="F23" s="338" t="s">
        <v>11</v>
      </c>
      <c r="G23" s="339">
        <v>0.93</v>
      </c>
      <c r="H23" s="340" t="s">
        <v>138</v>
      </c>
      <c r="I23" s="341">
        <f>(E23*1000)/(8250*0.93)</f>
        <v>0.20759791463017271</v>
      </c>
      <c r="J23" s="342">
        <f t="shared" ref="J23" si="8">+(I23/$I$5)*100</f>
        <v>117.75323345568532</v>
      </c>
      <c r="K23" s="343">
        <v>1.634906</v>
      </c>
      <c r="L23" s="344" t="s">
        <v>18</v>
      </c>
      <c r="M23" s="345">
        <f>+(E23/K23)-1</f>
        <v>-2.5757444158869047E-2</v>
      </c>
      <c r="N23" s="346">
        <v>13</v>
      </c>
    </row>
    <row r="24" spans="1:18" s="2" customFormat="1" ht="35.1" customHeight="1">
      <c r="A24" s="333">
        <v>19</v>
      </c>
      <c r="B24" s="348" t="s">
        <v>77</v>
      </c>
      <c r="C24" s="335" t="s">
        <v>50</v>
      </c>
      <c r="D24" s="336" t="s">
        <v>8</v>
      </c>
      <c r="E24" s="337">
        <v>1.604813</v>
      </c>
      <c r="F24" s="338" t="s">
        <v>11</v>
      </c>
      <c r="G24" s="339">
        <v>0.93</v>
      </c>
      <c r="H24" s="340" t="s">
        <v>124</v>
      </c>
      <c r="I24" s="341">
        <f t="shared" ref="I24" si="9">(E24*1000)/(8250*0.93)</f>
        <v>0.20916428804170742</v>
      </c>
      <c r="J24" s="342">
        <f>+(I24/$I$5)*100</f>
        <v>118.6417083439606</v>
      </c>
      <c r="K24" s="343">
        <v>1.6546920000000001</v>
      </c>
      <c r="L24" s="344" t="s">
        <v>18</v>
      </c>
      <c r="M24" s="345">
        <f t="shared" ref="M24" si="10">+(E24/K24)-1</f>
        <v>-3.0143978456413589E-2</v>
      </c>
      <c r="N24" s="346">
        <v>11</v>
      </c>
      <c r="Q24" s="11"/>
      <c r="R24" s="11"/>
    </row>
    <row r="25" spans="1:18" s="2" customFormat="1" ht="35.1" customHeight="1">
      <c r="A25" s="333">
        <v>20</v>
      </c>
      <c r="B25" s="334" t="s">
        <v>75</v>
      </c>
      <c r="C25" s="335" t="s">
        <v>19</v>
      </c>
      <c r="D25" s="336" t="s">
        <v>8</v>
      </c>
      <c r="E25" s="337">
        <v>1.6239220000000001</v>
      </c>
      <c r="F25" s="338" t="s">
        <v>11</v>
      </c>
      <c r="G25" s="339">
        <v>0.93</v>
      </c>
      <c r="H25" s="340" t="s">
        <v>108</v>
      </c>
      <c r="I25" s="341">
        <f>(E25*1000)/(8250*0.93)</f>
        <v>0.21165487129358099</v>
      </c>
      <c r="J25" s="342">
        <f>+(I25/$I$5)*100</f>
        <v>120.05441150921708</v>
      </c>
      <c r="K25" s="343">
        <v>1.6268279999999999</v>
      </c>
      <c r="L25" s="344" t="s">
        <v>18</v>
      </c>
      <c r="M25" s="345">
        <f>+(E25/K25)-1</f>
        <v>-1.7862982441904096E-3</v>
      </c>
      <c r="N25" s="346">
        <v>17</v>
      </c>
    </row>
    <row r="26" spans="1:18" s="2" customFormat="1" ht="35.1" customHeight="1">
      <c r="A26" s="333">
        <v>21</v>
      </c>
      <c r="B26" s="334" t="s">
        <v>63</v>
      </c>
      <c r="C26" s="335" t="s">
        <v>20</v>
      </c>
      <c r="D26" s="336" t="s">
        <v>8</v>
      </c>
      <c r="E26" s="337">
        <v>1.65767</v>
      </c>
      <c r="F26" s="338" t="s">
        <v>11</v>
      </c>
      <c r="G26" s="339">
        <v>0.93</v>
      </c>
      <c r="H26" s="340" t="s">
        <v>119</v>
      </c>
      <c r="I26" s="341">
        <f>(E26*1000)/(8250*0.93)</f>
        <v>0.21605343760182472</v>
      </c>
      <c r="J26" s="342">
        <f>+(I26/$I$5)*100</f>
        <v>122.54935663565361</v>
      </c>
      <c r="K26" s="343">
        <v>1.6998200000000001</v>
      </c>
      <c r="L26" s="344" t="s">
        <v>18</v>
      </c>
      <c r="M26" s="345">
        <f>+(E26/K26)-1</f>
        <v>-2.4796743184572589E-2</v>
      </c>
      <c r="N26" s="346">
        <v>14</v>
      </c>
    </row>
    <row r="27" spans="1:18" s="2" customFormat="1" ht="35.1" customHeight="1">
      <c r="A27" s="333">
        <v>22</v>
      </c>
      <c r="B27" s="334" t="s">
        <v>65</v>
      </c>
      <c r="C27" s="335" t="s">
        <v>22</v>
      </c>
      <c r="D27" s="336" t="s">
        <v>8</v>
      </c>
      <c r="E27" s="337">
        <v>1.6654089999999999</v>
      </c>
      <c r="F27" s="338" t="s">
        <v>11</v>
      </c>
      <c r="G27" s="339">
        <v>0.93</v>
      </c>
      <c r="H27" s="340" t="s">
        <v>114</v>
      </c>
      <c r="I27" s="341">
        <f>(E27*1000)/(8250*0.93)</f>
        <v>0.21706210492016942</v>
      </c>
      <c r="J27" s="342">
        <f>+(I27/$I$5)*100</f>
        <v>123.1214906979237</v>
      </c>
      <c r="K27" s="343">
        <v>1.706426</v>
      </c>
      <c r="L27" s="344" t="s">
        <v>18</v>
      </c>
      <c r="M27" s="345">
        <f>+(E27/K27)-1</f>
        <v>-2.403678800018294E-2</v>
      </c>
      <c r="N27" s="346">
        <v>15</v>
      </c>
    </row>
    <row r="28" spans="1:18" ht="36">
      <c r="A28" s="43">
        <v>23</v>
      </c>
      <c r="B28" s="44" t="s">
        <v>37</v>
      </c>
      <c r="C28" s="45" t="s">
        <v>47</v>
      </c>
      <c r="D28" s="46" t="s">
        <v>45</v>
      </c>
      <c r="E28" s="111">
        <v>0.66700000000000004</v>
      </c>
      <c r="F28" s="47" t="s">
        <v>10</v>
      </c>
      <c r="G28" s="48">
        <v>0.65</v>
      </c>
      <c r="H28" s="49" t="s">
        <v>83</v>
      </c>
      <c r="I28" s="50">
        <f>(E28*1000)/(4724*0.65)</f>
        <v>0.21722138995636034</v>
      </c>
      <c r="J28" s="51">
        <f>+(I28/$I$5)*100</f>
        <v>123.21184000651866</v>
      </c>
      <c r="K28" s="216">
        <v>0.60409999999999997</v>
      </c>
      <c r="L28" s="52" t="s">
        <v>10</v>
      </c>
      <c r="M28" s="110">
        <f>+(E28/K28)-1</f>
        <v>0.1041218341334218</v>
      </c>
      <c r="N28" s="182">
        <v>26</v>
      </c>
      <c r="O28" s="2"/>
      <c r="P28" s="2"/>
      <c r="Q28" s="2"/>
      <c r="R28" s="2"/>
    </row>
    <row r="29" spans="1:18" ht="35.25" customHeight="1">
      <c r="A29" s="350">
        <v>29</v>
      </c>
      <c r="B29" s="351" t="s">
        <v>68</v>
      </c>
      <c r="C29" s="352" t="s">
        <v>21</v>
      </c>
      <c r="D29" s="353" t="s">
        <v>8</v>
      </c>
      <c r="E29" s="354">
        <v>1.704337</v>
      </c>
      <c r="F29" s="355" t="s">
        <v>11</v>
      </c>
      <c r="G29" s="356">
        <v>0.93</v>
      </c>
      <c r="H29" s="357" t="s">
        <v>137</v>
      </c>
      <c r="I29" s="358">
        <f>(E29*1000)/(8250*0.93)</f>
        <v>0.22213580971000327</v>
      </c>
      <c r="J29" s="359">
        <f>+(I29/$I$5)*100</f>
        <v>125.9993863919477</v>
      </c>
      <c r="K29" s="360">
        <v>1.5356080000000001</v>
      </c>
      <c r="L29" s="361" t="s">
        <v>18</v>
      </c>
      <c r="M29" s="362">
        <f>+(E29/K29)-1</f>
        <v>0.10987765106719927</v>
      </c>
      <c r="N29" s="363">
        <v>27</v>
      </c>
      <c r="O29" s="2"/>
      <c r="P29" s="2"/>
      <c r="Q29" s="2"/>
      <c r="R29" s="2"/>
    </row>
    <row r="30" spans="1:18" s="2" customFormat="1" ht="35.1" customHeight="1">
      <c r="A30" s="350">
        <v>24</v>
      </c>
      <c r="B30" s="351" t="s">
        <v>80</v>
      </c>
      <c r="C30" s="352" t="s">
        <v>20</v>
      </c>
      <c r="D30" s="353" t="s">
        <v>8</v>
      </c>
      <c r="E30" s="354">
        <v>1.7076769999999999</v>
      </c>
      <c r="F30" s="355" t="s">
        <v>11</v>
      </c>
      <c r="G30" s="356">
        <v>0.93</v>
      </c>
      <c r="H30" s="357" t="s">
        <v>118</v>
      </c>
      <c r="I30" s="358">
        <f>(E30*1000)/(8250*0.93)</f>
        <v>0.22257113066145323</v>
      </c>
      <c r="J30" s="359">
        <f t="shared" ref="J30:J34" si="11">+(I30/$I$5)*100</f>
        <v>126.2463081864925</v>
      </c>
      <c r="K30" s="360">
        <v>1.742513</v>
      </c>
      <c r="L30" s="361" t="s">
        <v>18</v>
      </c>
      <c r="M30" s="362">
        <f t="shared" ref="M30:M34" si="12">+(E30/K30)-1</f>
        <v>-1.9991816416864649E-2</v>
      </c>
      <c r="N30" s="363">
        <v>16</v>
      </c>
    </row>
    <row r="31" spans="1:18" s="2" customFormat="1" ht="35.1" customHeight="1">
      <c r="A31" s="364">
        <v>25</v>
      </c>
      <c r="B31" s="351" t="s">
        <v>67</v>
      </c>
      <c r="C31" s="352" t="s">
        <v>19</v>
      </c>
      <c r="D31" s="353" t="s">
        <v>8</v>
      </c>
      <c r="E31" s="354">
        <v>1.739449</v>
      </c>
      <c r="F31" s="355" t="s">
        <v>11</v>
      </c>
      <c r="G31" s="356">
        <v>0.93</v>
      </c>
      <c r="H31" s="357" t="s">
        <v>105</v>
      </c>
      <c r="I31" s="358">
        <f t="shared" ref="I31:I32" si="13">(E31*1000)/(8250*0.93)</f>
        <v>0.22671215379602477</v>
      </c>
      <c r="J31" s="359">
        <f t="shared" si="11"/>
        <v>128.59517023927017</v>
      </c>
      <c r="K31" s="360">
        <v>1.6629799999999999</v>
      </c>
      <c r="L31" s="361" t="s">
        <v>18</v>
      </c>
      <c r="M31" s="362">
        <f t="shared" si="12"/>
        <v>4.5983114649605028E-2</v>
      </c>
      <c r="N31" s="363">
        <v>20</v>
      </c>
      <c r="O31" s="3"/>
      <c r="P31" s="3"/>
    </row>
    <row r="32" spans="1:18" s="2" customFormat="1" ht="35.1" customHeight="1">
      <c r="A32" s="364">
        <v>26</v>
      </c>
      <c r="B32" s="351" t="s">
        <v>65</v>
      </c>
      <c r="C32" s="352" t="s">
        <v>19</v>
      </c>
      <c r="D32" s="353" t="s">
        <v>8</v>
      </c>
      <c r="E32" s="354">
        <v>1.7441960000000001</v>
      </c>
      <c r="F32" s="355" t="s">
        <v>11</v>
      </c>
      <c r="G32" s="356">
        <v>0.93</v>
      </c>
      <c r="H32" s="357" t="s">
        <v>107</v>
      </c>
      <c r="I32" s="358">
        <f t="shared" si="13"/>
        <v>0.22733085695666341</v>
      </c>
      <c r="J32" s="359">
        <f t="shared" si="11"/>
        <v>128.94610968798401</v>
      </c>
      <c r="K32" s="360">
        <v>1.961328</v>
      </c>
      <c r="L32" s="361" t="s">
        <v>18</v>
      </c>
      <c r="M32" s="362">
        <f t="shared" si="12"/>
        <v>-0.11070662326750036</v>
      </c>
      <c r="N32" s="363">
        <v>1</v>
      </c>
    </row>
    <row r="33" spans="1:18" s="2" customFormat="1" ht="35.1" customHeight="1">
      <c r="A33" s="350">
        <v>27</v>
      </c>
      <c r="B33" s="351" t="s">
        <v>67</v>
      </c>
      <c r="C33" s="352" t="s">
        <v>20</v>
      </c>
      <c r="D33" s="353" t="s">
        <v>8</v>
      </c>
      <c r="E33" s="354">
        <v>1.803911</v>
      </c>
      <c r="F33" s="355" t="s">
        <v>11</v>
      </c>
      <c r="G33" s="356">
        <v>0.93</v>
      </c>
      <c r="H33" s="357" t="s">
        <v>117</v>
      </c>
      <c r="I33" s="358">
        <f>(E33*1000)/(8250*0.93)</f>
        <v>0.23511384815900946</v>
      </c>
      <c r="J33" s="359">
        <f>+(I33/$I$5)*100</f>
        <v>133.36076087398487</v>
      </c>
      <c r="K33" s="360">
        <v>1.8246739999999999</v>
      </c>
      <c r="L33" s="361" t="s">
        <v>18</v>
      </c>
      <c r="M33" s="362">
        <f>+(E33/K33)-1</f>
        <v>-1.1379018937081264E-2</v>
      </c>
      <c r="N33" s="363">
        <v>15</v>
      </c>
      <c r="Q33" s="3"/>
      <c r="R33" s="3"/>
    </row>
    <row r="34" spans="1:18" s="2" customFormat="1" ht="35.1" customHeight="1">
      <c r="A34" s="350">
        <v>30</v>
      </c>
      <c r="B34" s="365" t="s">
        <v>78</v>
      </c>
      <c r="C34" s="352" t="s">
        <v>21</v>
      </c>
      <c r="D34" s="353" t="s">
        <v>8</v>
      </c>
      <c r="E34" s="354">
        <v>1.86131</v>
      </c>
      <c r="F34" s="355" t="s">
        <v>11</v>
      </c>
      <c r="G34" s="356">
        <v>0.93</v>
      </c>
      <c r="H34" s="357" t="s">
        <v>139</v>
      </c>
      <c r="I34" s="358">
        <f>(E34*1000)/(8250*0.93)</f>
        <v>0.24259498207885305</v>
      </c>
      <c r="J34" s="359">
        <f t="shared" si="11"/>
        <v>137.60419323478641</v>
      </c>
      <c r="K34" s="360">
        <v>1.8339559999999999</v>
      </c>
      <c r="L34" s="361" t="s">
        <v>18</v>
      </c>
      <c r="M34" s="362">
        <f t="shared" si="12"/>
        <v>1.4915297858836274E-2</v>
      </c>
      <c r="N34" s="363">
        <v>19</v>
      </c>
    </row>
    <row r="35" spans="1:18" s="2" customFormat="1" ht="35.1" customHeight="1">
      <c r="A35" s="124">
        <v>31</v>
      </c>
      <c r="B35" s="125" t="s">
        <v>36</v>
      </c>
      <c r="C35" s="126" t="s">
        <v>35</v>
      </c>
      <c r="D35" s="127" t="s">
        <v>44</v>
      </c>
      <c r="E35" s="128">
        <v>0.80500000000000005</v>
      </c>
      <c r="F35" s="129" t="s">
        <v>10</v>
      </c>
      <c r="G35" s="130">
        <v>0.65</v>
      </c>
      <c r="H35" s="131" t="s">
        <v>84</v>
      </c>
      <c r="I35" s="132">
        <f>(E35*1000)/(4932*0.65)</f>
        <v>0.25110736789568905</v>
      </c>
      <c r="J35" s="133">
        <f>+(I35/$I$5)*100</f>
        <v>142.4325700329851</v>
      </c>
      <c r="K35" s="205">
        <v>0.749</v>
      </c>
      <c r="L35" s="134" t="s">
        <v>10</v>
      </c>
      <c r="M35" s="135">
        <f t="shared" ref="M35" si="14">+(E35/K35)-1</f>
        <v>7.4766355140186924E-2</v>
      </c>
      <c r="N35" s="181">
        <v>25</v>
      </c>
    </row>
    <row r="36" spans="1:18" s="2" customFormat="1" ht="35.1" customHeight="1">
      <c r="A36" s="112">
        <v>32</v>
      </c>
      <c r="B36" s="113" t="s">
        <v>42</v>
      </c>
      <c r="C36" s="114" t="s">
        <v>23</v>
      </c>
      <c r="D36" s="115" t="s">
        <v>2</v>
      </c>
      <c r="E36" s="116">
        <v>1.34745</v>
      </c>
      <c r="F36" s="117" t="s">
        <v>10</v>
      </c>
      <c r="G36" s="118">
        <v>0.65</v>
      </c>
      <c r="H36" s="119" t="s">
        <v>81</v>
      </c>
      <c r="I36" s="120">
        <f>(E36*1000)/(7000*0.65)</f>
        <v>0.29614285714285715</v>
      </c>
      <c r="J36" s="121">
        <f t="shared" ref="J36:J39" si="15">+(I36/$I$5)*100</f>
        <v>167.97750139012325</v>
      </c>
      <c r="K36" s="206">
        <v>1.34745</v>
      </c>
      <c r="L36" s="122" t="s">
        <v>10</v>
      </c>
      <c r="M36" s="123">
        <f t="shared" ref="M36:M39" si="16">+(E36/K36)-1</f>
        <v>0</v>
      </c>
      <c r="N36" s="176">
        <v>18</v>
      </c>
    </row>
    <row r="37" spans="1:18" s="2" customFormat="1" ht="35.1" customHeight="1">
      <c r="A37" s="136">
        <v>33</v>
      </c>
      <c r="B37" s="137" t="s">
        <v>24</v>
      </c>
      <c r="C37" s="138" t="s">
        <v>25</v>
      </c>
      <c r="D37" s="139" t="s">
        <v>26</v>
      </c>
      <c r="E37" s="198">
        <v>3.165</v>
      </c>
      <c r="F37" s="140" t="s">
        <v>43</v>
      </c>
      <c r="G37" s="141">
        <v>0.93</v>
      </c>
      <c r="H37" s="142" t="s">
        <v>99</v>
      </c>
      <c r="I37" s="143">
        <f>(E37*1000)/(8250*0.93)</f>
        <v>0.41251221896383189</v>
      </c>
      <c r="J37" s="144">
        <f t="shared" si="15"/>
        <v>233.98427536955103</v>
      </c>
      <c r="K37" s="214">
        <v>2.8044190000000002</v>
      </c>
      <c r="L37" s="145" t="s">
        <v>18</v>
      </c>
      <c r="M37" s="146">
        <f t="shared" si="16"/>
        <v>0.12857600807867864</v>
      </c>
      <c r="N37" s="179">
        <v>29</v>
      </c>
    </row>
    <row r="38" spans="1:18" s="2" customFormat="1" ht="35.1" customHeight="1">
      <c r="A38" s="147">
        <v>34</v>
      </c>
      <c r="B38" s="148" t="s">
        <v>41</v>
      </c>
      <c r="C38" s="149" t="s">
        <v>25</v>
      </c>
      <c r="D38" s="150" t="s">
        <v>26</v>
      </c>
      <c r="E38" s="199">
        <v>3.3879999999999999</v>
      </c>
      <c r="F38" s="151" t="s">
        <v>43</v>
      </c>
      <c r="G38" s="152">
        <v>0.93</v>
      </c>
      <c r="H38" s="153" t="s">
        <v>100</v>
      </c>
      <c r="I38" s="154">
        <f>(E38*1000)/(8250*0.93)</f>
        <v>0.44157706093189963</v>
      </c>
      <c r="J38" s="155">
        <f>+(I38/$I$5)*100</f>
        <v>250.47037123287166</v>
      </c>
      <c r="K38" s="215">
        <v>2.9693040000000002</v>
      </c>
      <c r="L38" s="156" t="s">
        <v>18</v>
      </c>
      <c r="M38" s="157">
        <f>+(E38/K38)-1</f>
        <v>0.14100812850418798</v>
      </c>
      <c r="N38" s="180">
        <v>30</v>
      </c>
      <c r="O38" s="4"/>
      <c r="P38" s="4"/>
    </row>
    <row r="39" spans="1:18" s="2" customFormat="1" ht="34.5" customHeight="1">
      <c r="A39" s="94">
        <v>35</v>
      </c>
      <c r="B39" s="95" t="s">
        <v>27</v>
      </c>
      <c r="C39" s="96" t="s">
        <v>51</v>
      </c>
      <c r="D39" s="97" t="s">
        <v>3</v>
      </c>
      <c r="E39" s="98">
        <v>4.2711864400000001</v>
      </c>
      <c r="F39" s="99" t="s">
        <v>10</v>
      </c>
      <c r="G39" s="100">
        <v>0.8</v>
      </c>
      <c r="H39" s="101" t="s">
        <v>101</v>
      </c>
      <c r="I39" s="102">
        <f>(E39*1000)/(9562*0.8)</f>
        <v>0.55835421982848776</v>
      </c>
      <c r="J39" s="103">
        <f t="shared" si="15"/>
        <v>316.70845497440757</v>
      </c>
      <c r="K39" s="203">
        <v>2.3305084699999998</v>
      </c>
      <c r="L39" s="104" t="s">
        <v>10</v>
      </c>
      <c r="M39" s="108">
        <f t="shared" si="16"/>
        <v>0.83272727603517382</v>
      </c>
      <c r="N39" s="185">
        <v>35</v>
      </c>
      <c r="O39" s="4"/>
      <c r="P39" s="4"/>
    </row>
    <row r="40" spans="1:18" s="2" customFormat="1" ht="35.1" customHeight="1">
      <c r="A40" s="186">
        <v>36</v>
      </c>
      <c r="B40" s="187" t="s">
        <v>30</v>
      </c>
      <c r="C40" s="188" t="s">
        <v>31</v>
      </c>
      <c r="D40" s="189" t="s">
        <v>5</v>
      </c>
      <c r="E40" s="200">
        <v>7.3866860000000001</v>
      </c>
      <c r="F40" s="190" t="s">
        <v>10</v>
      </c>
      <c r="G40" s="191">
        <v>0.92</v>
      </c>
      <c r="H40" s="192" t="s">
        <v>95</v>
      </c>
      <c r="I40" s="193">
        <f>(E40*1000)/(11000*0.92)</f>
        <v>0.72990968379446641</v>
      </c>
      <c r="J40" s="194">
        <f>+(I40/$I$5)*100</f>
        <v>414.01776867812146</v>
      </c>
      <c r="K40" s="207">
        <v>6.1127083975346679</v>
      </c>
      <c r="L40" s="195" t="s">
        <v>10</v>
      </c>
      <c r="M40" s="196">
        <f>+(E40/K40)-1</f>
        <v>0.20841458803746371</v>
      </c>
      <c r="N40" s="197">
        <v>32</v>
      </c>
      <c r="O40" s="4"/>
      <c r="P40" s="4"/>
    </row>
    <row r="41" spans="1:18" s="2" customFormat="1" ht="35.1" customHeight="1">
      <c r="A41" s="12">
        <v>37</v>
      </c>
      <c r="B41" s="13" t="s">
        <v>38</v>
      </c>
      <c r="C41" s="14" t="s">
        <v>32</v>
      </c>
      <c r="D41" s="15" t="s">
        <v>5</v>
      </c>
      <c r="E41" s="201">
        <v>8.1253550000000008</v>
      </c>
      <c r="F41" s="16" t="s">
        <v>10</v>
      </c>
      <c r="G41" s="17">
        <v>0.92</v>
      </c>
      <c r="H41" s="18" t="s">
        <v>96</v>
      </c>
      <c r="I41" s="19">
        <f>(E41*1000)/(11000*0.92)</f>
        <v>0.80290069169960476</v>
      </c>
      <c r="J41" s="20">
        <f>+(I41/$I$5)*100</f>
        <v>455.41956796560964</v>
      </c>
      <c r="K41" s="208">
        <v>6.7239792372881357</v>
      </c>
      <c r="L41" s="21" t="s">
        <v>10</v>
      </c>
      <c r="M41" s="53">
        <f>+(E41/K41)-1</f>
        <v>0.20841464752604688</v>
      </c>
      <c r="N41" s="178">
        <v>32</v>
      </c>
      <c r="O41" s="4"/>
      <c r="P41" s="4"/>
    </row>
    <row r="42" spans="1:18" s="2" customFormat="1" ht="35.1" customHeight="1">
      <c r="A42" s="36">
        <v>38</v>
      </c>
      <c r="B42" s="32" t="s">
        <v>39</v>
      </c>
      <c r="C42" s="33" t="s">
        <v>51</v>
      </c>
      <c r="D42" s="34" t="s">
        <v>7</v>
      </c>
      <c r="E42" s="35">
        <v>7.2209406999999999</v>
      </c>
      <c r="F42" s="37" t="s">
        <v>10</v>
      </c>
      <c r="G42" s="38">
        <v>0.84</v>
      </c>
      <c r="H42" s="39" t="s">
        <v>102</v>
      </c>
      <c r="I42" s="40">
        <f>(E42*1000)/(10256*0.84)</f>
        <v>0.83817842981576418</v>
      </c>
      <c r="J42" s="41">
        <f>+(I42/$I$5)*100</f>
        <v>475.42972914464156</v>
      </c>
      <c r="K42" s="204">
        <v>5.6664326000000003</v>
      </c>
      <c r="L42" s="42" t="s">
        <v>10</v>
      </c>
      <c r="M42" s="107">
        <f>+(E42/K42)-1</f>
        <v>0.27433629052607089</v>
      </c>
      <c r="N42" s="184">
        <v>34</v>
      </c>
      <c r="O42" s="4"/>
      <c r="P42" s="4"/>
    </row>
    <row r="43" spans="1:18" s="11" customFormat="1" ht="35.1" customHeight="1">
      <c r="A43" s="324">
        <v>39</v>
      </c>
      <c r="B43" s="217" t="s">
        <v>28</v>
      </c>
      <c r="C43" s="218" t="s">
        <v>29</v>
      </c>
      <c r="D43" s="219" t="s">
        <v>4</v>
      </c>
      <c r="E43" s="220">
        <v>0.75487599999999999</v>
      </c>
      <c r="F43" s="221" t="s">
        <v>12</v>
      </c>
      <c r="G43" s="222">
        <v>0.99</v>
      </c>
      <c r="H43" s="223" t="s">
        <v>85</v>
      </c>
      <c r="I43" s="224">
        <f>(E43*1000)/(860*0.99)</f>
        <v>0.8866290815128024</v>
      </c>
      <c r="J43" s="225">
        <f>+(I43/$I$5)*100</f>
        <v>502.9118014502572</v>
      </c>
      <c r="K43" s="226">
        <v>0.67874524999999997</v>
      </c>
      <c r="L43" s="227" t="s">
        <v>12</v>
      </c>
      <c r="M43" s="228">
        <f>+(E43/K43)-1</f>
        <v>0.11216395252858136</v>
      </c>
      <c r="N43" s="242">
        <v>28</v>
      </c>
      <c r="O43" s="4"/>
      <c r="P43" s="4"/>
      <c r="Q43" s="4"/>
      <c r="R43" s="4"/>
    </row>
    <row r="44" spans="1:18" s="2" customFormat="1" ht="35.1" customHeight="1">
      <c r="A44" s="22">
        <v>40</v>
      </c>
      <c r="B44" s="23" t="s">
        <v>40</v>
      </c>
      <c r="C44" s="24" t="s">
        <v>33</v>
      </c>
      <c r="D44" s="25" t="s">
        <v>6</v>
      </c>
      <c r="E44" s="202">
        <v>9.1397110000000001</v>
      </c>
      <c r="F44" s="26" t="s">
        <v>10</v>
      </c>
      <c r="G44" s="27">
        <v>0.92</v>
      </c>
      <c r="H44" s="28" t="s">
        <v>97</v>
      </c>
      <c r="I44" s="29">
        <f>(E44*1000)/(11100*0.92)</f>
        <v>0.89499716020368192</v>
      </c>
      <c r="J44" s="30">
        <f t="shared" ref="J44" si="17">+(I44/$I$5)*100</f>
        <v>507.65832467722743</v>
      </c>
      <c r="K44" s="209">
        <v>7.2095187288135598</v>
      </c>
      <c r="L44" s="31" t="s">
        <v>10</v>
      </c>
      <c r="M44" s="54">
        <f t="shared" ref="M44" si="18">+(E44/K44)-1</f>
        <v>0.26772831083332016</v>
      </c>
      <c r="N44" s="183">
        <v>33</v>
      </c>
      <c r="O44" s="4"/>
      <c r="P44" s="4"/>
      <c r="Q44" s="4"/>
      <c r="R44" s="4"/>
    </row>
    <row r="45" spans="1:18" s="2" customFormat="1" ht="35.1" customHeight="1" thickBot="1">
      <c r="A45" s="229">
        <v>41</v>
      </c>
      <c r="B45" s="230" t="s">
        <v>34</v>
      </c>
      <c r="C45" s="231" t="s">
        <v>31</v>
      </c>
      <c r="D45" s="232" t="s">
        <v>5</v>
      </c>
      <c r="E45" s="233">
        <v>9.2796599999999998</v>
      </c>
      <c r="F45" s="234" t="s">
        <v>10</v>
      </c>
      <c r="G45" s="235">
        <v>0.9</v>
      </c>
      <c r="H45" s="236" t="s">
        <v>98</v>
      </c>
      <c r="I45" s="237">
        <f>(E45*1000)/(11000*0.9)</f>
        <v>0.93733939393939392</v>
      </c>
      <c r="J45" s="238">
        <f>+(I45/$I$5)*100</f>
        <v>531.67559355489766</v>
      </c>
      <c r="K45" s="239">
        <v>7.8436911487758953</v>
      </c>
      <c r="L45" s="240" t="s">
        <v>10</v>
      </c>
      <c r="M45" s="241">
        <f>+(E45/K45)-1</f>
        <v>0.18307309963985574</v>
      </c>
      <c r="N45" s="243">
        <v>31</v>
      </c>
      <c r="O45" s="4"/>
      <c r="P45" s="4"/>
      <c r="Q45" s="4"/>
      <c r="R45" s="4"/>
    </row>
    <row r="46" spans="1:18" s="2" customFormat="1" ht="20.25" customHeight="1">
      <c r="A46" s="283">
        <v>42</v>
      </c>
      <c r="B46" s="284"/>
      <c r="C46" s="285"/>
      <c r="D46" s="317" t="s">
        <v>1</v>
      </c>
      <c r="E46" s="318"/>
      <c r="F46" s="318"/>
      <c r="G46" s="318"/>
      <c r="H46" s="318"/>
      <c r="I46" s="318"/>
      <c r="J46" s="318"/>
      <c r="K46" s="318"/>
      <c r="L46" s="319"/>
      <c r="M46" s="320" t="s">
        <v>48</v>
      </c>
      <c r="N46" s="321"/>
      <c r="O46" s="4"/>
      <c r="P46" s="4"/>
      <c r="Q46" s="4"/>
      <c r="R46" s="4"/>
    </row>
    <row r="47" spans="1:18" s="2" customFormat="1" ht="23.25" customHeight="1">
      <c r="A47" s="286"/>
      <c r="B47" s="287"/>
      <c r="C47" s="288"/>
      <c r="D47" s="262" t="s">
        <v>135</v>
      </c>
      <c r="E47" s="263"/>
      <c r="F47" s="263"/>
      <c r="G47" s="263"/>
      <c r="H47" s="264"/>
      <c r="I47" s="262" t="s">
        <v>136</v>
      </c>
      <c r="J47" s="263"/>
      <c r="K47" s="263"/>
      <c r="L47" s="264"/>
      <c r="M47" s="322"/>
      <c r="N47" s="323"/>
      <c r="O47" s="4"/>
      <c r="P47" s="4"/>
      <c r="Q47" s="4"/>
      <c r="R47" s="4"/>
    </row>
    <row r="48" spans="1:18" s="2" customFormat="1" ht="17.25" customHeight="1">
      <c r="A48" s="252" t="s">
        <v>46</v>
      </c>
      <c r="B48" s="253"/>
      <c r="C48" s="254"/>
      <c r="D48" s="325">
        <v>8.7105999999999995</v>
      </c>
      <c r="E48" s="326"/>
      <c r="F48" s="326"/>
      <c r="G48" s="250" t="s">
        <v>14</v>
      </c>
      <c r="H48" s="251"/>
      <c r="I48" s="329">
        <v>6.7796000000000003</v>
      </c>
      <c r="J48" s="330"/>
      <c r="K48" s="250" t="s">
        <v>14</v>
      </c>
      <c r="L48" s="251"/>
      <c r="M48" s="281">
        <f>+(D48/I48)-1</f>
        <v>0.28482506342557068</v>
      </c>
      <c r="N48" s="282"/>
      <c r="O48" s="4"/>
      <c r="P48" s="4"/>
      <c r="Q48" s="4"/>
      <c r="R48" s="4"/>
    </row>
    <row r="49" spans="1:18" s="2" customFormat="1" ht="17.25" customHeight="1" thickBot="1">
      <c r="A49" s="278" t="s">
        <v>16</v>
      </c>
      <c r="B49" s="279"/>
      <c r="C49" s="280"/>
      <c r="D49" s="327">
        <v>10.550800000000001</v>
      </c>
      <c r="E49" s="328"/>
      <c r="F49" s="328"/>
      <c r="G49" s="255" t="s">
        <v>14</v>
      </c>
      <c r="H49" s="256"/>
      <c r="I49" s="331">
        <v>7.6897000000000002</v>
      </c>
      <c r="J49" s="332"/>
      <c r="K49" s="255" t="s">
        <v>14</v>
      </c>
      <c r="L49" s="256"/>
      <c r="M49" s="257">
        <f>+(D49/I49)-1</f>
        <v>0.37206913143555664</v>
      </c>
      <c r="N49" s="258"/>
      <c r="O49" s="4"/>
      <c r="P49" s="4"/>
      <c r="Q49" s="4"/>
      <c r="R49" s="4"/>
    </row>
    <row r="50" spans="1:18" s="2" customFormat="1" ht="22.5" customHeight="1" thickBot="1">
      <c r="A50" s="259" t="s">
        <v>52</v>
      </c>
      <c r="B50" s="260"/>
      <c r="C50" s="260"/>
      <c r="D50" s="260"/>
      <c r="E50" s="260"/>
      <c r="F50" s="260"/>
      <c r="G50" s="260"/>
      <c r="H50" s="260"/>
      <c r="I50" s="260"/>
      <c r="J50" s="260"/>
      <c r="K50" s="260"/>
      <c r="L50" s="260"/>
      <c r="M50" s="260"/>
      <c r="N50" s="261"/>
      <c r="O50" s="4"/>
      <c r="P50" s="4"/>
      <c r="Q50" s="4"/>
      <c r="R50" s="4"/>
    </row>
    <row r="51" spans="1:18" s="2" customFormat="1" ht="22.5" customHeight="1">
      <c r="A51" s="244" t="s">
        <v>0</v>
      </c>
      <c r="B51" s="245"/>
      <c r="C51" s="245"/>
      <c r="D51" s="245"/>
      <c r="E51" s="245"/>
      <c r="F51" s="245"/>
      <c r="G51" s="245"/>
      <c r="H51" s="245"/>
      <c r="I51" s="245"/>
      <c r="J51" s="245"/>
      <c r="K51" s="245"/>
      <c r="L51" s="245"/>
      <c r="M51" s="245"/>
      <c r="N51" s="246"/>
      <c r="O51" s="4"/>
      <c r="P51" s="4"/>
      <c r="Q51" s="4"/>
      <c r="R51" s="4"/>
    </row>
    <row r="52" spans="1:18" s="2" customFormat="1" ht="18" customHeight="1">
      <c r="A52" s="247" t="s">
        <v>58</v>
      </c>
      <c r="B52" s="248"/>
      <c r="C52" s="248"/>
      <c r="D52" s="248"/>
      <c r="E52" s="248"/>
      <c r="F52" s="248"/>
      <c r="G52" s="248"/>
      <c r="H52" s="248"/>
      <c r="I52" s="248"/>
      <c r="J52" s="248"/>
      <c r="K52" s="248"/>
      <c r="L52" s="248"/>
      <c r="M52" s="248"/>
      <c r="N52" s="249"/>
      <c r="O52" s="4"/>
      <c r="P52" s="4"/>
      <c r="Q52" s="4"/>
      <c r="R52" s="4"/>
    </row>
    <row r="53" spans="1:18" s="2" customFormat="1" ht="33" customHeight="1">
      <c r="A53" s="247" t="s">
        <v>57</v>
      </c>
      <c r="B53" s="268"/>
      <c r="C53" s="268"/>
      <c r="D53" s="268"/>
      <c r="E53" s="268"/>
      <c r="F53" s="268"/>
      <c r="G53" s="268"/>
      <c r="H53" s="268"/>
      <c r="I53" s="268"/>
      <c r="J53" s="268"/>
      <c r="K53" s="268"/>
      <c r="L53" s="268"/>
      <c r="M53" s="268"/>
      <c r="N53" s="269"/>
      <c r="O53" s="4"/>
      <c r="P53" s="4"/>
      <c r="Q53" s="4"/>
      <c r="R53" s="4"/>
    </row>
    <row r="54" spans="1:18" s="2" customFormat="1" ht="61.5" customHeight="1">
      <c r="A54" s="247" t="s">
        <v>93</v>
      </c>
      <c r="B54" s="268"/>
      <c r="C54" s="268"/>
      <c r="D54" s="268"/>
      <c r="E54" s="268"/>
      <c r="F54" s="268"/>
      <c r="G54" s="268"/>
      <c r="H54" s="268"/>
      <c r="I54" s="268"/>
      <c r="J54" s="268"/>
      <c r="K54" s="268"/>
      <c r="L54" s="268"/>
      <c r="M54" s="268"/>
      <c r="N54" s="269"/>
      <c r="O54" s="4"/>
      <c r="P54" s="4"/>
      <c r="Q54" s="4"/>
      <c r="R54" s="4"/>
    </row>
    <row r="55" spans="1:18" s="3" customFormat="1" ht="99.75" customHeight="1">
      <c r="A55" s="247" t="s">
        <v>56</v>
      </c>
      <c r="B55" s="268"/>
      <c r="C55" s="268"/>
      <c r="D55" s="268"/>
      <c r="E55" s="268"/>
      <c r="F55" s="268"/>
      <c r="G55" s="268"/>
      <c r="H55" s="268"/>
      <c r="I55" s="268"/>
      <c r="J55" s="268"/>
      <c r="K55" s="268"/>
      <c r="L55" s="268"/>
      <c r="M55" s="268"/>
      <c r="N55" s="269"/>
      <c r="O55" s="4"/>
      <c r="P55" s="4"/>
      <c r="Q55" s="4"/>
      <c r="R55" s="4"/>
    </row>
    <row r="56" spans="1:18" s="2" customFormat="1" ht="20.25" customHeight="1">
      <c r="A56" s="247" t="s">
        <v>133</v>
      </c>
      <c r="B56" s="268"/>
      <c r="C56" s="268"/>
      <c r="D56" s="268"/>
      <c r="E56" s="268"/>
      <c r="F56" s="268"/>
      <c r="G56" s="268"/>
      <c r="H56" s="268"/>
      <c r="I56" s="268"/>
      <c r="J56" s="268"/>
      <c r="K56" s="268"/>
      <c r="L56" s="268"/>
      <c r="M56" s="268"/>
      <c r="N56" s="269"/>
      <c r="O56" s="4"/>
      <c r="P56" s="4"/>
      <c r="Q56" s="4"/>
      <c r="R56" s="4"/>
    </row>
    <row r="57" spans="1:18" s="2" customFormat="1" ht="36.75" customHeight="1">
      <c r="A57" s="247" t="s">
        <v>94</v>
      </c>
      <c r="B57" s="268"/>
      <c r="C57" s="268"/>
      <c r="D57" s="268"/>
      <c r="E57" s="268"/>
      <c r="F57" s="268"/>
      <c r="G57" s="268"/>
      <c r="H57" s="268"/>
      <c r="I57" s="268"/>
      <c r="J57" s="268"/>
      <c r="K57" s="268"/>
      <c r="L57" s="268"/>
      <c r="M57" s="268"/>
      <c r="N57" s="269"/>
      <c r="O57" s="4"/>
      <c r="P57" s="4"/>
      <c r="Q57" s="4"/>
      <c r="R57" s="4"/>
    </row>
    <row r="58" spans="1:18" s="2" customFormat="1" ht="33.75" customHeight="1">
      <c r="A58" s="270" t="s">
        <v>134</v>
      </c>
      <c r="B58" s="271"/>
      <c r="C58" s="271"/>
      <c r="D58" s="271"/>
      <c r="E58" s="271"/>
      <c r="F58" s="271"/>
      <c r="G58" s="271"/>
      <c r="H58" s="271"/>
      <c r="I58" s="271"/>
      <c r="J58" s="271"/>
      <c r="K58" s="271"/>
      <c r="L58" s="271"/>
      <c r="M58" s="271"/>
      <c r="N58" s="272"/>
      <c r="O58" s="4"/>
      <c r="P58" s="4"/>
      <c r="Q58" s="4"/>
      <c r="R58" s="4"/>
    </row>
    <row r="59" spans="1:18" s="2" customFormat="1" ht="52.5" customHeight="1">
      <c r="A59" s="273" t="s">
        <v>89</v>
      </c>
      <c r="B59" s="274"/>
      <c r="C59" s="274"/>
      <c r="D59" s="274"/>
      <c r="E59" s="274"/>
      <c r="F59" s="274"/>
      <c r="G59" s="274"/>
      <c r="H59" s="274"/>
      <c r="I59" s="274"/>
      <c r="J59" s="274"/>
      <c r="K59" s="274"/>
      <c r="L59" s="274"/>
      <c r="M59" s="274"/>
      <c r="N59" s="275"/>
      <c r="O59" s="4"/>
      <c r="P59" s="4"/>
      <c r="Q59" s="4"/>
      <c r="R59" s="4"/>
    </row>
    <row r="60" spans="1:18" s="2" customFormat="1" ht="51" customHeight="1">
      <c r="A60" s="247" t="s">
        <v>90</v>
      </c>
      <c r="B60" s="268"/>
      <c r="C60" s="268"/>
      <c r="D60" s="268"/>
      <c r="E60" s="268"/>
      <c r="F60" s="268"/>
      <c r="G60" s="268"/>
      <c r="H60" s="268"/>
      <c r="I60" s="268"/>
      <c r="J60" s="268"/>
      <c r="K60" s="268"/>
      <c r="L60" s="268"/>
      <c r="M60" s="268"/>
      <c r="N60" s="269"/>
      <c r="O60" s="4"/>
      <c r="P60" s="4"/>
      <c r="Q60" s="4"/>
      <c r="R60" s="4"/>
    </row>
    <row r="61" spans="1:18" s="2" customFormat="1" ht="81.75" customHeight="1">
      <c r="A61" s="247" t="s">
        <v>91</v>
      </c>
      <c r="B61" s="276"/>
      <c r="C61" s="276"/>
      <c r="D61" s="276"/>
      <c r="E61" s="276"/>
      <c r="F61" s="276"/>
      <c r="G61" s="276"/>
      <c r="H61" s="276"/>
      <c r="I61" s="276"/>
      <c r="J61" s="276"/>
      <c r="K61" s="276"/>
      <c r="L61" s="276"/>
      <c r="M61" s="276"/>
      <c r="N61" s="277"/>
      <c r="O61" s="4"/>
      <c r="P61" s="4"/>
      <c r="Q61" s="4"/>
      <c r="R61" s="4"/>
    </row>
    <row r="62" spans="1:18" s="2" customFormat="1" ht="21" customHeight="1">
      <c r="A62" s="265" t="s">
        <v>92</v>
      </c>
      <c r="B62" s="266"/>
      <c r="C62" s="266"/>
      <c r="D62" s="266"/>
      <c r="E62" s="266"/>
      <c r="F62" s="266"/>
      <c r="G62" s="266"/>
      <c r="H62" s="266"/>
      <c r="I62" s="266"/>
      <c r="J62" s="266"/>
      <c r="K62" s="266"/>
      <c r="L62" s="266"/>
      <c r="M62" s="266"/>
      <c r="N62" s="267"/>
      <c r="O62" s="4"/>
      <c r="P62" s="4"/>
      <c r="Q62" s="4"/>
      <c r="R62" s="4"/>
    </row>
    <row r="63" spans="1:18" s="2" customFormat="1" ht="50.25" customHeight="1">
      <c r="A63" s="4"/>
      <c r="B63" s="4"/>
      <c r="C63" s="4"/>
      <c r="D63" s="4"/>
      <c r="E63" s="5"/>
      <c r="F63" s="6"/>
      <c r="G63" s="4"/>
      <c r="H63" s="4"/>
      <c r="I63" s="7"/>
      <c r="J63" s="8"/>
      <c r="K63" s="7"/>
      <c r="L63" s="7"/>
      <c r="M63" s="4"/>
      <c r="N63" s="4"/>
      <c r="O63" s="4"/>
      <c r="P63" s="4"/>
      <c r="Q63" s="4"/>
      <c r="R63" s="4"/>
    </row>
    <row r="64" spans="1:18" s="2" customFormat="1" ht="21" customHeight="1">
      <c r="A64" s="4"/>
      <c r="B64" s="4"/>
      <c r="C64" s="4"/>
      <c r="D64" s="4"/>
      <c r="E64" s="5"/>
      <c r="F64" s="6"/>
      <c r="G64" s="4"/>
      <c r="H64" s="4"/>
      <c r="I64" s="7"/>
      <c r="J64" s="8"/>
      <c r="K64" s="7"/>
      <c r="L64" s="7"/>
      <c r="M64" s="4"/>
      <c r="N64" s="4"/>
      <c r="O64" s="4"/>
      <c r="P64" s="4"/>
      <c r="Q64" s="4"/>
      <c r="R64" s="4"/>
    </row>
    <row r="66" spans="5:12">
      <c r="E66" s="4"/>
      <c r="F66" s="4"/>
      <c r="I66" s="4"/>
      <c r="J66" s="4"/>
      <c r="K66" s="4"/>
      <c r="L66" s="4"/>
    </row>
  </sheetData>
  <mergeCells count="42">
    <mergeCell ref="A46:C47"/>
    <mergeCell ref="A1:N1"/>
    <mergeCell ref="A2:N2"/>
    <mergeCell ref="C3:C4"/>
    <mergeCell ref="D3:D4"/>
    <mergeCell ref="E3:F4"/>
    <mergeCell ref="G3:G4"/>
    <mergeCell ref="H3:I4"/>
    <mergeCell ref="J3:J4"/>
    <mergeCell ref="K3:L4"/>
    <mergeCell ref="B3:B4"/>
    <mergeCell ref="A3:A4"/>
    <mergeCell ref="M3:N3"/>
    <mergeCell ref="D46:L46"/>
    <mergeCell ref="M46:N47"/>
    <mergeCell ref="D47:H47"/>
    <mergeCell ref="I47:L47"/>
    <mergeCell ref="A62:N62"/>
    <mergeCell ref="A56:N56"/>
    <mergeCell ref="A57:N57"/>
    <mergeCell ref="A58:N58"/>
    <mergeCell ref="A59:N59"/>
    <mergeCell ref="A60:N60"/>
    <mergeCell ref="A61:N61"/>
    <mergeCell ref="A55:N55"/>
    <mergeCell ref="A49:C49"/>
    <mergeCell ref="D49:F49"/>
    <mergeCell ref="G49:H49"/>
    <mergeCell ref="I49:J49"/>
    <mergeCell ref="A53:N53"/>
    <mergeCell ref="A54:N54"/>
    <mergeCell ref="M48:N48"/>
    <mergeCell ref="A51:N51"/>
    <mergeCell ref="A52:N52"/>
    <mergeCell ref="G48:H48"/>
    <mergeCell ref="I48:J48"/>
    <mergeCell ref="K48:L48"/>
    <mergeCell ref="A48:C48"/>
    <mergeCell ref="D48:F48"/>
    <mergeCell ref="K49:L49"/>
    <mergeCell ref="M49:N49"/>
    <mergeCell ref="A50:N50"/>
  </mergeCells>
  <printOptions horizontalCentered="1" verticalCentered="1"/>
  <pageMargins left="0" right="0" top="0" bottom="0" header="0" footer="0"/>
  <pageSetup paperSize="9" scale="38" orientation="portrait" r:id="rId1"/>
  <ignoredErrors>
    <ignoredError sqref="I44 I36 I39 I42 I35 I28"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SHELL</vt:lpstr>
    </vt:vector>
  </TitlesOfParts>
  <Company>teknik yayıncılık tanıtım a.ş</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mt</cp:lastModifiedBy>
  <cp:lastPrinted>2020-02-13T12:58:23Z</cp:lastPrinted>
  <dcterms:created xsi:type="dcterms:W3CDTF">2005-09-07T09:12:33Z</dcterms:created>
  <dcterms:modified xsi:type="dcterms:W3CDTF">2021-06-06T20:36:01Z</dcterms:modified>
</cp:coreProperties>
</file>