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1325" windowHeight="8370" tabRatio="603"/>
  </bookViews>
  <sheets>
    <sheet name="SHELL" sheetId="2" r:id="rId1"/>
  </sheets>
  <calcPr calcId="124519"/>
</workbook>
</file>

<file path=xl/calcChain.xml><?xml version="1.0" encoding="utf-8"?>
<calcChain xmlns="http://schemas.openxmlformats.org/spreadsheetml/2006/main">
  <c r="I13" i="2"/>
  <c r="I14"/>
  <c r="I6"/>
  <c r="M29" l="1"/>
  <c r="I29"/>
  <c r="M33"/>
  <c r="I33"/>
  <c r="M10"/>
  <c r="I10"/>
  <c r="M12"/>
  <c r="I12"/>
  <c r="M6" l="1"/>
  <c r="M5" l="1"/>
  <c r="M35" l="1"/>
  <c r="I35"/>
  <c r="M8" l="1"/>
  <c r="I8"/>
  <c r="I18" l="1"/>
  <c r="M18"/>
  <c r="I22" l="1"/>
  <c r="M49" l="1"/>
  <c r="M48"/>
  <c r="M45"/>
  <c r="I45"/>
  <c r="M40"/>
  <c r="I40"/>
  <c r="M43"/>
  <c r="I43"/>
  <c r="M44"/>
  <c r="I44"/>
  <c r="M42"/>
  <c r="I42"/>
  <c r="M41"/>
  <c r="I41"/>
  <c r="M37"/>
  <c r="I37"/>
  <c r="M39"/>
  <c r="I39"/>
  <c r="M38"/>
  <c r="I38"/>
  <c r="M36"/>
  <c r="I36"/>
  <c r="M14"/>
  <c r="M13"/>
  <c r="M25"/>
  <c r="I25"/>
  <c r="M31"/>
  <c r="I31"/>
  <c r="M11"/>
  <c r="I11"/>
  <c r="M28"/>
  <c r="I28"/>
  <c r="M34"/>
  <c r="I34"/>
  <c r="M27"/>
  <c r="I27"/>
  <c r="M26"/>
  <c r="I26"/>
  <c r="M24"/>
  <c r="I24"/>
  <c r="M21"/>
  <c r="I21"/>
  <c r="M22"/>
  <c r="M20"/>
  <c r="I20"/>
  <c r="M9"/>
  <c r="I9"/>
  <c r="M17"/>
  <c r="I17"/>
  <c r="M30"/>
  <c r="I30"/>
  <c r="M32"/>
  <c r="I32"/>
  <c r="M7"/>
  <c r="I7"/>
  <c r="M23"/>
  <c r="I23"/>
  <c r="M19"/>
  <c r="I19"/>
  <c r="M16"/>
  <c r="I16"/>
  <c r="M15"/>
  <c r="I15"/>
  <c r="I5"/>
  <c r="J6" l="1"/>
  <c r="J33"/>
  <c r="J10"/>
  <c r="J29"/>
  <c r="J12"/>
  <c r="J35"/>
  <c r="J18"/>
  <c r="J8"/>
  <c r="J45"/>
  <c r="J16"/>
  <c r="J7"/>
  <c r="J21"/>
  <c r="J25"/>
  <c r="J15"/>
  <c r="J13"/>
  <c r="J5"/>
  <c r="J23"/>
  <c r="J24"/>
  <c r="J36"/>
  <c r="J42"/>
  <c r="J43"/>
  <c r="J19"/>
  <c r="J30"/>
  <c r="J34"/>
  <c r="J11"/>
  <c r="J37"/>
  <c r="J9"/>
  <c r="J20"/>
  <c r="J26"/>
  <c r="J14"/>
  <c r="J38"/>
  <c r="J44"/>
  <c r="J40"/>
  <c r="J32"/>
  <c r="J17"/>
  <c r="J22"/>
  <c r="J27"/>
  <c r="J28"/>
  <c r="J31"/>
  <c r="J39"/>
  <c r="J41"/>
</calcChain>
</file>

<file path=xl/sharedStrings.xml><?xml version="1.0" encoding="utf-8"?>
<sst xmlns="http://schemas.openxmlformats.org/spreadsheetml/2006/main" count="282" uniqueCount="141">
  <si>
    <t>NOTLAR:</t>
  </si>
  <si>
    <t>T.C. Merkez Bankası Efektif Satış Fiyatı</t>
  </si>
  <si>
    <t>7000
kcal/kg</t>
  </si>
  <si>
    <t>9562
kcal/kg</t>
  </si>
  <si>
    <t>860
kcal/kwh</t>
  </si>
  <si>
    <t>11000
kcal/kg</t>
  </si>
  <si>
    <t>11100
kcal/kg</t>
  </si>
  <si>
    <t>10256
kcal/kg</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</si>
  <si>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</si>
  <si>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</si>
  <si>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</si>
  <si>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</si>
  <si>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</si>
  <si>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</si>
  <si>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</si>
  <si>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</si>
  <si>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</si>
  <si>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</si>
  <si>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</si>
  <si>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</si>
  <si>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İstanbul
</t>
    </r>
    <r>
      <rPr>
        <b/>
        <sz val="12"/>
        <rFont val="Arial"/>
        <family val="2"/>
      </rPr>
      <t>İGDAŞ</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</si>
  <si>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</si>
  <si>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</si>
  <si>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</si>
  <si>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</si>
  <si>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</si>
  <si>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</si>
  <si>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</si>
  <si>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</si>
  <si>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</si>
  <si>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</si>
  <si>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</si>
  <si>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</si>
  <si>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</si>
  <si>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</si>
  <si>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</si>
  <si>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</si>
  <si>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</si>
  <si>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</si>
  <si>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</si>
  <si>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</si>
  <si>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</si>
  <si>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ABD Doları</t>
  </si>
  <si>
    <r>
      <t xml:space="preserve">Soma Kısrakdere
Manisa - </t>
    </r>
    <r>
      <rPr>
        <b/>
        <sz val="12"/>
        <rFont val="NewsGoth Cn BT"/>
        <charset val="162"/>
      </rPr>
      <t>ELİ</t>
    </r>
  </si>
  <si>
    <r>
      <t xml:space="preserve">Yıllık 
</t>
    </r>
    <r>
      <rPr>
        <b/>
        <sz val="13"/>
        <rFont val="Arial"/>
        <family val="2"/>
        <charset val="162"/>
      </rPr>
      <t>Değişim</t>
    </r>
    <r>
      <rPr>
        <sz val="13"/>
        <rFont val="Arial"/>
        <family val="2"/>
        <charset val="162"/>
      </rPr>
      <t xml:space="preserve"> Oranı</t>
    </r>
  </si>
  <si>
    <r>
      <t>SANAYİDE</t>
    </r>
    <r>
      <rPr>
        <sz val="22"/>
        <rFont val="Arial"/>
        <family val="2"/>
        <charset val="162"/>
      </rPr>
      <t xml:space="preserve"> </t>
    </r>
    <r>
      <rPr>
        <sz val="16"/>
        <rFont val="Arial"/>
        <family val="2"/>
        <charset val="162"/>
      </rPr>
      <t xml:space="preserve">1000 kcal ısı ihtiyacı için gerekli olan </t>
    </r>
    <r>
      <rPr>
        <b/>
        <sz val="16"/>
        <rFont val="Arial"/>
        <family val="2"/>
        <charset val="162"/>
      </rPr>
      <t>ÇEŞİTLİ YAKITLAR</t>
    </r>
    <r>
      <rPr>
        <sz val="16"/>
        <rFont val="Arial"/>
        <family val="2"/>
        <charset val="162"/>
      </rPr>
      <t xml:space="preserve"> için </t>
    </r>
    <r>
      <rPr>
        <b/>
        <sz val="16"/>
        <rFont val="Arial"/>
        <family val="2"/>
        <charset val="162"/>
      </rPr>
      <t>MALİYET KARŞILAŞTIRMA</t>
    </r>
    <r>
      <rPr>
        <sz val="16"/>
        <rFont val="Arial"/>
        <family val="2"/>
        <charset val="162"/>
      </rPr>
      <t xml:space="preserve"> TABLOSU</t>
    </r>
  </si>
  <si>
    <r>
      <t>İstanbul Avrupa Yakası</t>
    </r>
    <r>
      <rPr>
        <b/>
        <sz val="14"/>
        <rFont val="Arial"/>
        <family val="2"/>
      </rPr>
      <t xml:space="preserve">
</t>
    </r>
    <r>
      <rPr>
        <b/>
        <sz val="12"/>
        <rFont val="Arial"/>
        <family val="2"/>
        <charset val="162"/>
      </rPr>
      <t>SHELL TÜRKİYE</t>
    </r>
  </si>
  <si>
    <t>TESİSAT DERGİSİ - B2B MEDYA - TEKNİK SEKTÖR YAYINCILIĞI</t>
  </si>
  <si>
    <t>Ortalama 
İşletme 
Verim 
Değeri</t>
  </si>
  <si>
    <t>En 
Ucuza 
Göre 
Yakıt 
Maliyeti 
İndeksi</t>
  </si>
  <si>
    <t>Sıra No</t>
  </si>
  <si>
    <r>
      <rPr>
        <b/>
        <sz val="11"/>
        <rFont val="Arial"/>
        <family val="2"/>
        <charset val="162"/>
      </rPr>
      <t>2.</t>
    </r>
    <r>
      <rPr>
        <sz val="11"/>
        <rFont val="Arial"/>
        <family val="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</si>
  <si>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rPr>
        <b/>
        <sz val="11"/>
        <rFont val="Arial"/>
        <family val="2"/>
        <charset val="162"/>
      </rPr>
      <t>1.</t>
    </r>
    <r>
      <rPr>
        <sz val="11"/>
        <rFont val="Arial"/>
        <family val="2"/>
      </rPr>
      <t xml:space="preserve">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</si>
  <si>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t>
    </r>
    <r>
      <rPr>
        <b/>
        <sz val="12"/>
        <rFont val="Arial"/>
        <family val="2"/>
        <charset val="162"/>
      </rPr>
      <t>Doğalgaz</t>
    </r>
    <r>
      <rPr>
        <sz val="12"/>
        <rFont val="Arial"/>
        <family val="2"/>
        <charset val="162"/>
      </rPr>
      <t xml:space="preserve">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</si>
  <si>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Doğalgaz</t>
    </r>
    <r>
      <rPr>
        <sz val="12"/>
        <rFont val="Arial"/>
        <family val="2"/>
      </rPr>
      <t xml:space="preserve"> Tüketimi için</t>
    </r>
  </si>
  <si>
    <r>
      <t>10.000.001- 100.000.000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</si>
  <si>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100.001 - 300.000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</si>
  <si>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</si>
  <si>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100.001 - 300.000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</si>
  <si>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300.001 - 1.000.000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</si>
  <si>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</si>
  <si>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</si>
  <si>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</si>
  <si>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Organize Sanayi Bölgesi
</t>
    </r>
    <r>
      <rPr>
        <b/>
        <sz val="12"/>
        <rFont val="Arial"/>
        <family val="2"/>
        <charset val="162"/>
      </rPr>
      <t>Doğalgaz</t>
    </r>
    <r>
      <rPr>
        <sz val="12"/>
        <rFont val="Arial"/>
        <family val="2"/>
      </rPr>
      <t xml:space="preserve">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</si>
  <si>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</si>
  <si>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t>
    </r>
    <r>
      <rPr>
        <b/>
        <sz val="12"/>
        <rFont val="Arial"/>
        <family val="2"/>
        <charset val="162"/>
      </rPr>
      <t>Doğalgaz</t>
    </r>
    <r>
      <rPr>
        <sz val="12"/>
        <rFont val="Arial"/>
        <family val="2"/>
        <charset val="162"/>
      </rPr>
      <t xml:space="preserve"> 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</si>
  <si>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</si>
  <si>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10.000.001 - 100.000.000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</si>
  <si>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</si>
  <si>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</si>
  <si>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</si>
  <si>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300.001 - 1.000.000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</si>
  <si>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300.001- 800.000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arasında</t>
    </r>
    <r>
      <rPr>
        <b/>
        <sz val="12"/>
        <rFont val="Arial"/>
        <family val="2"/>
      </rPr>
      <t xml:space="preserve">
</t>
    </r>
    <r>
      <rPr>
        <b/>
        <sz val="12"/>
        <rFont val="Arial"/>
        <family val="2"/>
        <charset val="162"/>
      </rPr>
      <t>Doğalgaz</t>
    </r>
    <r>
      <rPr>
        <sz val="12"/>
        <rFont val="Arial"/>
        <family val="2"/>
        <charset val="162"/>
      </rPr>
      <t xml:space="preserve"> Tüketimi için</t>
    </r>
  </si>
  <si>
    <r>
      <t xml:space="preserve">Fiyat 
</t>
    </r>
    <r>
      <rPr>
        <b/>
        <sz val="11"/>
        <rFont val="Arial"/>
        <family val="2"/>
        <charset val="162"/>
      </rPr>
      <t>Değişim
 Oranı</t>
    </r>
  </si>
  <si>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</si>
  <si>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sz val="11"/>
        <rFont val="Arial"/>
        <family val="2"/>
        <charset val="162"/>
      </rPr>
      <t>Değişim</t>
    </r>
    <r>
      <rPr>
        <b/>
        <sz val="11"/>
        <rFont val="Arial"/>
        <family val="2"/>
        <charset val="162"/>
      </rPr>
      <t xml:space="preserve"> 
Sırası</t>
    </r>
  </si>
  <si>
    <r>
      <t xml:space="preserve">100.000.001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</si>
  <si>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r>
      <t>10.000.000 - 100.00.000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</si>
  <si>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t>1,511094 x 1000
8250 x 0,93</t>
  </si>
  <si>
    <r>
      <t>0,868297 1000</t>
    </r>
    <r>
      <rPr>
        <vertAlign val="superscript"/>
        <sz val="11"/>
        <rFont val="Arial"/>
        <family val="2"/>
      </rPr>
      <t xml:space="preserve">
</t>
    </r>
    <r>
      <rPr>
        <sz val="11"/>
        <rFont val="Arial"/>
        <family val="2"/>
      </rPr>
      <t>860 x 0,99</t>
    </r>
  </si>
  <si>
    <r>
      <t xml:space="preserve">İzmit
</t>
    </r>
    <r>
      <rPr>
        <b/>
        <sz val="12"/>
        <rFont val="Arial"/>
        <family val="2"/>
      </rPr>
      <t>İZGAZ PALMET</t>
    </r>
  </si>
  <si>
    <r>
      <t xml:space="preserve">Eskişehir
</t>
    </r>
    <r>
      <rPr>
        <b/>
        <sz val="12"/>
        <rFont val="Arial"/>
        <family val="2"/>
      </rPr>
      <t>ESGAZ KOLİN</t>
    </r>
  </si>
  <si>
    <r>
      <t xml:space="preserve">Eskişehir
</t>
    </r>
    <r>
      <rPr>
        <b/>
        <sz val="12"/>
        <rFont val="Arial"/>
        <family val="2"/>
        <charset val="162"/>
      </rPr>
      <t>ESGAZ KOLİN</t>
    </r>
  </si>
  <si>
    <r>
      <t xml:space="preserve">Bursa
</t>
    </r>
    <r>
      <rPr>
        <b/>
        <sz val="12"/>
        <rFont val="Arial"/>
        <family val="2"/>
      </rPr>
      <t>BURSAGAZ SOCAR Turkey</t>
    </r>
  </si>
  <si>
    <r>
      <t xml:space="preserve">Bursa
</t>
    </r>
    <r>
      <rPr>
        <b/>
        <sz val="12"/>
        <rFont val="Arial"/>
        <family val="2"/>
        <charset val="162"/>
      </rPr>
      <t>BURSAGAZ SOCAR Turkey</t>
    </r>
  </si>
  <si>
    <t>4959
kcal/kg</t>
  </si>
  <si>
    <t>4679
kcal/kg</t>
  </si>
  <si>
    <r>
      <t xml:space="preserve">(04 Kasım 2021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</si>
  <si>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04 Kasım  2021</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</si>
  <si>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 xml:space="preserve">04 Kasım 2021
</t>
    </r>
    <r>
      <rPr>
        <sz val="12"/>
        <rFont val="Arial"/>
        <family val="2"/>
        <charset val="162"/>
      </rPr>
      <t>Tarihindeki
Birim Fiyat</t>
    </r>
  </si>
  <si>
    <r>
      <t xml:space="preserve">04 Kasım </t>
    </r>
    <r>
      <rPr>
        <b/>
        <sz val="12"/>
        <rFont val="Arial"/>
        <family val="2"/>
        <charset val="162"/>
      </rPr>
      <t>2021</t>
    </r>
    <r>
      <rPr>
        <sz val="12"/>
        <rFont val="Arial"/>
        <family val="2"/>
        <charset val="162"/>
      </rPr>
      <t xml:space="preserve"> tarihinde</t>
    </r>
  </si>
  <si>
    <r>
      <t xml:space="preserve">04 Kasım </t>
    </r>
    <r>
      <rPr>
        <b/>
        <sz val="12"/>
        <rFont val="Arial"/>
        <family val="2"/>
        <charset val="162"/>
      </rPr>
      <t>2020</t>
    </r>
    <r>
      <rPr>
        <sz val="12"/>
        <rFont val="Arial"/>
        <family val="2"/>
        <charset val="162"/>
      </rPr>
      <t xml:space="preserve"> tarihinde</t>
    </r>
  </si>
  <si>
    <r>
      <t>12,359413 x 1000</t>
    </r>
    <r>
      <rPr>
        <vertAlign val="superscript"/>
        <sz val="11"/>
        <rFont val="Arial"/>
        <family val="2"/>
      </rPr>
      <t xml:space="preserve">
</t>
    </r>
    <r>
      <rPr>
        <sz val="11"/>
        <rFont val="Arial"/>
        <family val="2"/>
      </rPr>
      <t>11,100 x 0,92</t>
    </r>
  </si>
  <si>
    <r>
      <t>12,426185 x 1000</t>
    </r>
    <r>
      <rPr>
        <vertAlign val="superscript"/>
        <sz val="11"/>
        <rFont val="Arial"/>
        <family val="2"/>
      </rPr>
      <t xml:space="preserve">
</t>
    </r>
    <r>
      <rPr>
        <sz val="11"/>
        <rFont val="Arial"/>
        <family val="2"/>
      </rPr>
      <t>11,000 x 0,92</t>
    </r>
  </si>
  <si>
    <r>
      <t>12,900188 x 1000</t>
    </r>
    <r>
      <rPr>
        <vertAlign val="superscript"/>
        <sz val="11"/>
        <rFont val="Arial"/>
        <family val="2"/>
      </rPr>
      <t xml:space="preserve">
</t>
    </r>
    <r>
      <rPr>
        <sz val="11"/>
        <rFont val="Arial"/>
        <family val="2"/>
      </rPr>
      <t>11,000 x 0,90</t>
    </r>
  </si>
  <si>
    <r>
      <t>11,296532 x 1000</t>
    </r>
    <r>
      <rPr>
        <vertAlign val="superscript"/>
        <sz val="11"/>
        <rFont val="Arial"/>
        <family val="2"/>
      </rPr>
      <t xml:space="preserve">
</t>
    </r>
    <r>
      <rPr>
        <sz val="11"/>
        <rFont val="Arial"/>
        <family val="2"/>
      </rPr>
      <t>11,000 x 0,92</t>
    </r>
  </si>
  <si>
    <t xml:space="preserve">6,996000 x 1000
8250 x 0,93 </t>
  </si>
  <si>
    <t xml:space="preserve">7,253000 x 1000
8250 x 0,93 </t>
  </si>
  <si>
    <r>
      <t>8,213820 x 1000</t>
    </r>
    <r>
      <rPr>
        <vertAlign val="superscript"/>
        <sz val="11"/>
        <rFont val="Arial"/>
        <family val="2"/>
      </rPr>
      <t xml:space="preserve">
</t>
    </r>
    <r>
      <rPr>
        <sz val="11"/>
        <rFont val="Arial"/>
        <family val="2"/>
      </rPr>
      <t>10,256 x 0,84</t>
    </r>
  </si>
  <si>
    <t>5,474576 x 1000
9,562 x 0,80</t>
  </si>
  <si>
    <t>0,933000 x 1000
4.679 x 0,65</t>
  </si>
  <si>
    <t>1,146000 x 1000
4.959 x 0.65</t>
  </si>
  <si>
    <t>2,881356 x 1000
7.000 x 0,65</t>
  </si>
  <si>
    <t>3,505500 x 1000
8250 x 0,93</t>
  </si>
  <si>
    <t>3,523000 x 1000
8250 x 0,93</t>
  </si>
  <si>
    <r>
      <rPr>
        <b/>
        <sz val="11"/>
        <rFont val="Arial"/>
        <family val="2"/>
        <charset val="162"/>
      </rPr>
      <t>4.</t>
    </r>
    <r>
      <rPr>
        <sz val="11"/>
        <rFont val="Arial"/>
        <family val="2"/>
      </rPr>
      <t xml:space="preserve"> </t>
    </r>
    <r>
      <rPr>
        <b/>
        <sz val="11"/>
        <rFont val="Arial"/>
        <family val="2"/>
      </rPr>
      <t xml:space="preserve">BOTAŞ </t>
    </r>
    <r>
      <rPr>
        <sz val="11"/>
        <rFont val="Arial"/>
        <family val="2"/>
      </rPr>
      <t xml:space="preserve">'ın OSB ve Sanayi Müşterilerine sattığı doğalgazın birim fiyatına 0,023 TL/Sm3 olan ÖTV dahil edilmiş, 01 Kasım 2021 tarihinde yayınlanan, 04 Kasım 2021 tarihinde geçerli olan tarifesindeki fiyatlardır. </t>
    </r>
  </si>
  <si>
    <r>
      <t>7.</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Temmuz 2021 tarihinde yayınlanan, 04 Kasım 2021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Tüketicilere Tek Terimli ve Tek Zamanlı tarifede belirtilen birim fiyatına; mesken ve ticarethane kullanımında TRT payı (%2) ve enerji fonu için (%1), Belediye Elektrik Tüketim Vergisi (%5) ilave edilmiş, KDV'li fiyattır.Enerji güç bedeli hariç, dağıtım sistem kullanım bedeli dahildir.  Elektrik kullanımındaki ısıtma cihazı elektrikli ısıtıcı olup, ısı pompası kullanımında cihazın COP sistem ve yıllık değerleri kullanılmalıdır.</t>
    </r>
  </si>
  <si>
    <r>
      <rPr>
        <b/>
        <sz val="11"/>
        <rFont val="Arial"/>
        <family val="2"/>
        <charset val="162"/>
      </rPr>
      <t>8.</t>
    </r>
    <r>
      <rPr>
        <sz val="11"/>
        <rFont val="Arial"/>
        <family val="2"/>
      </rPr>
      <t xml:space="preserve"> </t>
    </r>
    <r>
      <rPr>
        <b/>
        <sz val="11"/>
        <rFont val="Arial"/>
        <family val="2"/>
        <charset val="162"/>
      </rPr>
      <t xml:space="preserve">Akaryakıt </t>
    </r>
    <r>
      <rPr>
        <sz val="11"/>
        <rFont val="Arial"/>
        <family val="2"/>
      </rPr>
      <t xml:space="preserve">fiyatları için EPDK tarafından açıklanan ve </t>
    </r>
    <r>
      <rPr>
        <b/>
        <sz val="11"/>
        <rFont val="Arial"/>
        <family val="2"/>
        <charset val="162"/>
      </rPr>
      <t>SHELL TÜRKİYE</t>
    </r>
    <r>
      <rPr>
        <sz val="11"/>
        <rFont val="Arial"/>
        <family val="2"/>
      </rPr>
      <t xml:space="preserve"> tarafından tavsiye edilen 04 Kasım 2021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</si>
  <si>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rPr>
        <b/>
        <sz val="11"/>
        <rFont val="Arial"/>
        <family val="2"/>
        <charset val="162"/>
      </rPr>
      <t>10.</t>
    </r>
    <r>
      <rPr>
        <sz val="11"/>
        <rFont val="Arial"/>
        <family val="2"/>
      </rPr>
      <t xml:space="preserve">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04 Kasım 2021 tarihinde geçerli olan; </t>
    </r>
    <r>
      <rPr>
        <b/>
        <sz val="11"/>
        <rFont val="Arial"/>
        <family val="2"/>
        <charset val="162"/>
      </rPr>
      <t>ceviz tipi ithal linyit</t>
    </r>
    <r>
      <rPr>
        <sz val="11"/>
        <rFont val="Arial"/>
        <family val="2"/>
      </rPr>
      <t xml:space="preserve"> için nakliye ücreti ve KDV dahil bayi satış fiyatı 85 TL/ 25kg.torba veya 3.400 TL/ton'dur.</t>
    </r>
  </si>
  <si>
    <r>
      <t xml:space="preserve">6. </t>
    </r>
    <r>
      <rPr>
        <sz val="11"/>
        <rFont val="Arial"/>
        <family val="2"/>
        <charset val="162"/>
      </rPr>
      <t xml:space="preserve"> </t>
    </r>
    <r>
      <rPr>
        <b/>
        <sz val="11"/>
        <rFont val="Arial"/>
        <family val="2"/>
        <charset val="162"/>
      </rPr>
      <t xml:space="preserve"> LPG tüpgaz</t>
    </r>
    <r>
      <rPr>
        <sz val="11"/>
        <rFont val="Arial"/>
        <family val="2"/>
        <charset val="162"/>
      </rPr>
      <t xml:space="preserve"> ve </t>
    </r>
    <r>
      <rPr>
        <b/>
        <sz val="11"/>
        <rFont val="Arial"/>
        <family val="2"/>
        <charset val="162"/>
      </rPr>
      <t xml:space="preserve">LPG dökmegaz </t>
    </r>
    <r>
      <rPr>
        <sz val="11"/>
        <rFont val="Arial"/>
        <family val="2"/>
        <charset val="162"/>
      </rPr>
      <t xml:space="preserve">fiyatları 02 Kasım 2021 tarihinde yayınlanan, 04 Kasım 2021 tarihinde geçerli olan </t>
    </r>
    <r>
      <rPr>
        <b/>
        <sz val="11"/>
        <rFont val="Arial"/>
        <family val="2"/>
        <charset val="162"/>
      </rPr>
      <t>AYGAZ</t>
    </r>
    <r>
      <rPr>
        <sz val="11"/>
        <rFont val="Arial"/>
        <family val="2"/>
        <charset val="162"/>
      </rPr>
      <t xml:space="preserve"> ve </t>
    </r>
    <r>
      <rPr>
        <b/>
        <sz val="11"/>
        <rFont val="Arial"/>
        <family val="2"/>
        <charset val="162"/>
      </rPr>
      <t xml:space="preserve"> İPRAGAZ </t>
    </r>
    <r>
      <rPr>
        <sz val="11"/>
        <rFont val="Arial"/>
        <family val="2"/>
        <charset val="162"/>
      </rPr>
      <t xml:space="preserve"> fiyat sirkülerlerinden alınmış olan fiyatların ortalamasıdır. Miks dökmegazın kullanımında buharlaştırıcı gerekmektedir. Birim fiyatlar belirlenirken işletme maliyetleri gözönüne alınmamıştır. </t>
    </r>
  </si>
  <si>
    <r>
      <rPr>
        <b/>
        <sz val="11"/>
        <rFont val="Arial"/>
        <family val="2"/>
        <charset val="162"/>
      </rPr>
      <t>5.</t>
    </r>
    <r>
      <rPr>
        <sz val="11"/>
        <rFont val="Arial"/>
        <family val="2"/>
      </rPr>
      <t xml:space="preserve">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02 Kasım 2021 tarihinde yayınlanan, 04 Kasım 2021 tarihinde geçerli olan </t>
    </r>
    <r>
      <rPr>
        <b/>
        <sz val="11"/>
        <rFont val="Arial"/>
        <family val="2"/>
      </rPr>
      <t>İPRAGAZ</t>
    </r>
    <r>
      <rPr>
        <sz val="11"/>
        <rFont val="Arial"/>
        <family val="2"/>
      </rPr>
      <t xml:space="preserve"> fiyatlarıdır.</t>
    </r>
  </si>
  <si>
    <t xml:space="preserve">1,918717 x 1000
8250 x 0,93 </t>
  </si>
  <si>
    <t xml:space="preserve">3,930623 x 1000
8250 x 0,93 </t>
  </si>
  <si>
    <t xml:space="preserve">3,619702 x 1000
8250 x 0,93 </t>
  </si>
  <si>
    <t xml:space="preserve">1,721211 x 1000
8250 x 0,93 </t>
  </si>
  <si>
    <t xml:space="preserve">1,613663 x 1000
8250 x 0,93 </t>
  </si>
  <si>
    <t xml:space="preserve">3,625569 x 1000
8250 x 0,93 </t>
  </si>
  <si>
    <t xml:space="preserve">3,576155 x 1000
8250 x 0,93 </t>
  </si>
  <si>
    <t xml:space="preserve">3,540603 x 1000
8250 x 0,93 </t>
  </si>
  <si>
    <t xml:space="preserve">3,532104 x 1000
8250 x 0,93 </t>
  </si>
  <si>
    <t xml:space="preserve">3,838992 x 1000
8250 x 0,93 </t>
  </si>
  <si>
    <t xml:space="preserve">3,735834 x 1000
8250 x 0,93 </t>
  </si>
  <si>
    <t xml:space="preserve">3,682229 x 1000
8250 x 0,93 </t>
  </si>
  <si>
    <t xml:space="preserve">3,565751 x 1000
8250 x 0,93 </t>
  </si>
  <si>
    <t xml:space="preserve">3,535323 x 1000
8250 x 0,93 </t>
  </si>
  <si>
    <r>
      <rPr>
        <b/>
        <sz val="11"/>
        <rFont val="Arial"/>
        <family val="2"/>
        <charset val="162"/>
      </rPr>
      <t>3. Doğalgaz</t>
    </r>
    <r>
      <rPr>
        <sz val="11"/>
        <rFont val="Arial"/>
        <family val="2"/>
      </rPr>
      <t xml:space="preserve"> birim fiyatları 01 Kasım 2021 tarihinde yayınlanan, 04 Kasım 2021 tarihinde geçerli olan </t>
    </r>
    <r>
      <rPr>
        <b/>
        <sz val="11"/>
        <rFont val="Arial"/>
        <family val="2"/>
      </rPr>
      <t>BAŞKENTGAZ, BURSAGAZ, ESGAZ,  İGDAŞ</t>
    </r>
    <r>
      <rPr>
        <sz val="11"/>
        <rFont val="Arial"/>
        <family val="2"/>
      </rPr>
      <t xml:space="preserve"> ve</t>
    </r>
    <r>
      <rPr>
        <b/>
        <sz val="11"/>
        <rFont val="Arial"/>
        <family val="2"/>
      </rPr>
      <t xml:space="preserve"> İZGAZ PALMET</t>
    </r>
    <r>
      <rPr>
        <sz val="11"/>
        <rFont val="Arial"/>
        <family val="2"/>
      </rPr>
      <t xml:space="preserve"> şehir gaz dağıtım şirketlerinin tarifelerinde belirtilen fiyatlardır.</t>
    </r>
    <r>
      <rPr>
        <b/>
        <sz val="11"/>
        <rFont val="Arial"/>
        <family val="2"/>
      </rPr>
      <t xml:space="preserve"> </t>
    </r>
  </si>
  <si>
    <t xml:space="preserve">1,678619 x 1000
8250 x 0,93 </t>
  </si>
  <si>
    <t xml:space="preserve">1,757524 1000
8250 x 0,93 </t>
  </si>
  <si>
    <t xml:space="preserve">3,528943 x 1000
8250 x 0,93 </t>
  </si>
  <si>
    <t xml:space="preserve">3,550638 x 1000
8250 x 0,93 </t>
  </si>
  <si>
    <t xml:space="preserve">3,690525 x 1000
8250 x 0,93 </t>
  </si>
  <si>
    <t xml:space="preserve">1,763074 x 1000
8250 x 0,93 </t>
  </si>
  <si>
    <t xml:space="preserve">1,926787 x 1000
8250 x 0,93 </t>
  </si>
  <si>
    <t xml:space="preserve">3,547967 x 1000
8250 x 0,93 </t>
  </si>
  <si>
    <t xml:space="preserve">3,583194 x 1000
8250 x 0,93 </t>
  </si>
  <si>
    <t xml:space="preserve">3,589983 x 1000
8250 x 0,93 </t>
  </si>
  <si>
    <t xml:space="preserve">3,774980 x 1000
8250 x 0,93 </t>
  </si>
  <si>
    <t xml:space="preserve">3,646053 x 1000
8250 x 0,93 </t>
  </si>
  <si>
    <r>
      <rPr>
        <b/>
        <sz val="12"/>
        <rFont val="Arial"/>
        <family val="2"/>
        <charset val="162"/>
      </rPr>
      <t>26 Kasım  2020</t>
    </r>
    <r>
      <rPr>
        <sz val="12"/>
        <rFont val="Arial"/>
        <family val="2"/>
        <charset val="162"/>
      </rPr>
      <t xml:space="preserve">
Tarihindeki 
Birim Fiyatları </t>
    </r>
  </si>
  <si>
    <t>04 Kasım 2021
26 Kasım 2020</t>
  </si>
  <si>
    <r>
      <rPr>
        <b/>
        <sz val="11"/>
        <rFont val="Arial"/>
        <family val="2"/>
        <charset val="162"/>
      </rPr>
      <t>9. Yerli linyit kömürü</t>
    </r>
    <r>
      <rPr>
        <sz val="11"/>
        <rFont val="Arial"/>
        <family val="2"/>
        <charset val="162"/>
      </rPr>
      <t xml:space="preserve"> fiyatları 04 Kasım 2021 tarihinde geçerli olan </t>
    </r>
    <r>
      <rPr>
        <b/>
        <sz val="11"/>
        <rFont val="Arial"/>
        <family val="2"/>
        <charset val="162"/>
      </rPr>
      <t>TKİ - ELİ</t>
    </r>
    <r>
      <rPr>
        <sz val="11"/>
        <rFont val="Arial"/>
        <family val="2"/>
        <charset val="162"/>
      </rPr>
      <t>'nin 28 Ekim 2021 tarihli satış fiyatları listesindeki Isınma Amaçlı (Torbalanmış) Kömürlerin Üretim Yeri Teslimi Satış Fiyatları ve İstanbul Bayi Depo Satış Fiyatları listesinde 10-18 mm.  ve +18 mm. yıkanmış Fındık - Torba linyit kömürünün yeni fiyatı 1.146 TL/ton (KDV Hariç-nakliye bedeli dahil) olmuştur.  İstanbul Bayi Depo Satış Fiyatları listesinde yer almayan, sadece üretim yerinde teslimatı yapılmakta olan Soma Kısrakdere; 0,5-10 mm Yıkanmış Açık - Toz: 635 TL/ton (KDV Hariç) fiyatı ise 10-18 mm. için belirlenmiş olan bayi depo teslim fiyatı ile üretim yeri teslim fiyatı arasındaki farkı  298 TL/ton nakliye bedeli olarak kabul edilmiş ve bu bedel üretim yeri teslim fiyatına eklenerek İstanbul Bayi Depo Satış Fiyatı olarak 933 TL/ton(KDV Hariç) bulunmuştur.Bu kömürlerin alt ısıl değerleri ise ELİ Laboratuvar Şube Müdürlüğü'nün Kümülatif Ağırlıklı Komple Analiz Değerleri" tablosuna göre Soma Kısrakdere; 0,5-10 mm Yıkanmış Açık - Toz: 4.679 kcal/kg, 10-18 mm. yıkanmış Fındık - Torba linyit kömürü: 4.959 kcal/kg, ve +18 mm. yıkanmış Fındık - Torba linyit kömürü: 4.750 kcal/kg'dır.</t>
    </r>
  </si>
</sst>
</file>

<file path=xl/styles.xml><?xml version="1.0" encoding="utf-8"?>
<styleSheet xmlns="http://schemas.openxmlformats.org/spreadsheetml/2006/main">
  <numFmts count="6">
    <numFmt numFmtId="164" formatCode="0.0"/>
    <numFmt numFmtId="165" formatCode="#,##0.000000"/>
    <numFmt numFmtId="166" formatCode="0.0000"/>
    <numFmt numFmtId="167" formatCode="#,##0.0000"/>
    <numFmt numFmtId="168" formatCode="0.000000"/>
    <numFmt numFmtId="169" formatCode="0.0%"/>
  </numFmts>
  <fonts count="37">
    <font>
      <sz val="10"/>
      <name val="Arial"/>
      <charset val="162"/>
    </font>
    <font>
      <sz val="11"/>
      <color theme="1"/>
      <name val="Calibri"/>
      <family val="2"/>
      <charset val="162"/>
      <scheme val="minor"/>
    </font>
    <font>
      <sz val="11"/>
      <color theme="1"/>
      <name val="Calibri"/>
      <family val="2"/>
      <charset val="162"/>
      <scheme val="minor"/>
    </font>
    <font>
      <sz val="12"/>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b/>
      <sz val="16"/>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
      <sz val="16"/>
      <name val="Arial"/>
      <family val="2"/>
      <charset val="162"/>
    </font>
    <font>
      <b/>
      <sz val="20"/>
      <name val="Arial"/>
      <family val="2"/>
      <charset val="162"/>
    </font>
    <font>
      <sz val="10"/>
      <name val="Arial"/>
      <family val="2"/>
      <charset val="162"/>
    </font>
    <font>
      <sz val="14"/>
      <name val="Arial"/>
      <family val="2"/>
      <charset val="162"/>
    </font>
  </fonts>
  <fills count="25">
    <fill>
      <patternFill patternType="none"/>
    </fill>
    <fill>
      <patternFill patternType="gray125"/>
    </fill>
    <fill>
      <patternFill patternType="solid">
        <fgColor rgb="FFFFFF00"/>
        <bgColor indexed="64"/>
      </patternFill>
    </fill>
    <fill>
      <patternFill patternType="solid">
        <fgColor rgb="FFFFFF8B"/>
        <bgColor indexed="64"/>
      </patternFill>
    </fill>
    <fill>
      <patternFill patternType="solid">
        <fgColor rgb="FFE2FBFE"/>
        <bgColor indexed="64"/>
      </patternFill>
    </fill>
    <fill>
      <patternFill patternType="solid">
        <fgColor rgb="FFBCF6FC"/>
        <bgColor indexed="64"/>
      </patternFill>
    </fill>
    <fill>
      <patternFill patternType="solid">
        <fgColor rgb="FFFABD8A"/>
        <bgColor indexed="64"/>
      </patternFill>
    </fill>
    <fill>
      <patternFill patternType="solid">
        <fgColor theme="9" tint="0.39997558519241921"/>
        <bgColor indexed="64"/>
      </patternFill>
    </fill>
    <fill>
      <patternFill patternType="solid">
        <fgColor rgb="FFE5ABEF"/>
        <bgColor indexed="64"/>
      </patternFill>
    </fill>
    <fill>
      <patternFill patternType="solid">
        <fgColor rgb="FF00FFFF"/>
        <bgColor indexed="64"/>
      </patternFill>
    </fill>
    <fill>
      <patternFill patternType="solid">
        <fgColor rgb="FFCDFFFF"/>
        <bgColor indexed="64"/>
      </patternFill>
    </fill>
    <fill>
      <patternFill patternType="solid">
        <fgColor rgb="FFFCDBC0"/>
        <bgColor indexed="64"/>
      </patternFill>
    </fill>
    <fill>
      <patternFill patternType="solid">
        <fgColor theme="2" tint="-9.9978637043366805E-2"/>
        <bgColor indexed="64"/>
      </patternFill>
    </fill>
    <fill>
      <patternFill patternType="solid">
        <fgColor rgb="FFCAC4A2"/>
        <bgColor indexed="64"/>
      </patternFill>
    </fill>
    <fill>
      <patternFill patternType="solid">
        <fgColor theme="8" tint="0.59999389629810485"/>
        <bgColor indexed="64"/>
      </patternFill>
    </fill>
    <fill>
      <patternFill patternType="solid">
        <fgColor rgb="FF87C7D9"/>
        <bgColor indexed="64"/>
      </patternFill>
    </fill>
    <fill>
      <patternFill patternType="solid">
        <fgColor rgb="FFFFFA00"/>
        <bgColor indexed="64"/>
      </patternFill>
    </fill>
    <fill>
      <patternFill patternType="solid">
        <fgColor rgb="FFFFFFB7"/>
        <bgColor indexed="64"/>
      </patternFill>
    </fill>
    <fill>
      <patternFill patternType="solid">
        <fgColor rgb="FFFFFF69"/>
        <bgColor indexed="64"/>
      </patternFill>
    </fill>
    <fill>
      <patternFill patternType="solid">
        <fgColor rgb="FFFFFF47"/>
        <bgColor indexed="64"/>
      </patternFill>
    </fill>
    <fill>
      <patternFill patternType="solid">
        <fgColor rgb="FF71FFB1"/>
        <bgColor indexed="64"/>
      </patternFill>
    </fill>
    <fill>
      <patternFill patternType="solid">
        <fgColor rgb="FF47FF9A"/>
        <bgColor indexed="64"/>
      </patternFill>
    </fill>
    <fill>
      <patternFill patternType="solid">
        <fgColor rgb="FF1DFF83"/>
        <bgColor indexed="64"/>
      </patternFill>
    </fill>
    <fill>
      <patternFill patternType="solid">
        <fgColor rgb="FF9FFFCA"/>
        <bgColor indexed="64"/>
      </patternFill>
    </fill>
    <fill>
      <patternFill patternType="solid">
        <fgColor rgb="FFFFFF9F"/>
        <bgColor indexed="64"/>
      </patternFill>
    </fill>
  </fills>
  <borders count="65">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0" fontId="35" fillId="0" borderId="0"/>
    <xf numFmtId="0" fontId="1" fillId="0" borderId="0"/>
    <xf numFmtId="0" fontId="1" fillId="0" borderId="0"/>
    <xf numFmtId="0" fontId="1" fillId="0" borderId="0"/>
  </cellStyleXfs>
  <cellXfs count="380">
    <xf numFmtId="0" fontId="0" fillId="0" borderId="0" xfId="0"/>
    <xf numFmtId="0" fontId="11" fillId="0" borderId="0" xfId="0" applyFont="1" applyFill="1" applyAlignment="1">
      <alignment vertical="center"/>
    </xf>
    <xf numFmtId="0" fontId="8" fillId="0" borderId="0" xfId="0" applyFont="1" applyFill="1"/>
    <xf numFmtId="0" fontId="9" fillId="0" borderId="0" xfId="0" applyFont="1" applyFill="1"/>
    <xf numFmtId="0" fontId="11" fillId="0" borderId="0" xfId="0" applyFont="1" applyFill="1"/>
    <xf numFmtId="165" fontId="11" fillId="0" borderId="0" xfId="0" applyNumberFormat="1" applyFont="1" applyFill="1" applyAlignment="1">
      <alignment horizontal="center"/>
    </xf>
    <xf numFmtId="0" fontId="11" fillId="0" borderId="0" xfId="0" applyFont="1" applyFill="1" applyBorder="1" applyAlignment="1">
      <alignment horizontal="left"/>
    </xf>
    <xf numFmtId="165" fontId="11" fillId="0" borderId="0" xfId="0" applyNumberFormat="1" applyFont="1" applyFill="1"/>
    <xf numFmtId="0" fontId="11" fillId="0" borderId="0" xfId="0" applyFont="1" applyFill="1" applyAlignment="1">
      <alignment horizontal="center"/>
    </xf>
    <xf numFmtId="0" fontId="19" fillId="0" borderId="16"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8" fillId="0" borderId="0" xfId="0" applyFont="1" applyFill="1" applyBorder="1"/>
    <xf numFmtId="0" fontId="5" fillId="6" borderId="3"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8" fillId="6" borderId="7" xfId="0" applyFont="1" applyFill="1" applyBorder="1" applyAlignment="1">
      <alignment horizontal="center" vertical="center" wrapText="1"/>
    </xf>
    <xf numFmtId="165" fontId="18" fillId="6" borderId="2" xfId="0" applyNumberFormat="1" applyFont="1" applyFill="1" applyBorder="1" applyAlignment="1">
      <alignment horizontal="right" vertical="center" wrapText="1"/>
    </xf>
    <xf numFmtId="0" fontId="9" fillId="6" borderId="9" xfId="0" applyFont="1" applyFill="1" applyBorder="1" applyAlignment="1">
      <alignment horizontal="center" vertical="center"/>
    </xf>
    <xf numFmtId="3" fontId="20" fillId="6" borderId="4" xfId="0" applyNumberFormat="1" applyFont="1" applyFill="1" applyBorder="1" applyAlignment="1">
      <alignment vertical="center" wrapText="1"/>
    </xf>
    <xf numFmtId="9" fontId="8" fillId="6" borderId="2" xfId="0" applyNumberFormat="1" applyFont="1" applyFill="1" applyBorder="1" applyAlignment="1">
      <alignment horizontal="center" vertical="center"/>
    </xf>
    <xf numFmtId="0" fontId="6" fillId="6" borderId="3" xfId="0" applyFont="1" applyFill="1" applyBorder="1" applyAlignment="1">
      <alignment horizontal="center" vertical="center" wrapText="1"/>
    </xf>
    <xf numFmtId="168" fontId="4" fillId="6" borderId="2" xfId="0" applyNumberFormat="1" applyFont="1" applyFill="1" applyBorder="1" applyAlignment="1">
      <alignment horizontal="center" vertical="center"/>
    </xf>
    <xf numFmtId="167" fontId="6" fillId="6" borderId="4" xfId="0" applyNumberFormat="1" applyFont="1" applyFill="1" applyBorder="1" applyAlignment="1">
      <alignment vertical="center" wrapText="1"/>
    </xf>
    <xf numFmtId="0" fontId="9" fillId="10" borderId="9" xfId="0" applyFont="1" applyFill="1" applyBorder="1" applyAlignment="1">
      <alignment horizontal="center" vertical="center"/>
    </xf>
    <xf numFmtId="0" fontId="5" fillId="10" borderId="3" xfId="0" applyFont="1" applyFill="1" applyBorder="1" applyAlignment="1">
      <alignment horizontal="center" vertical="center" wrapText="1"/>
    </xf>
    <xf numFmtId="0" fontId="15" fillId="10" borderId="9" xfId="0" applyFont="1" applyFill="1" applyBorder="1" applyAlignment="1">
      <alignment horizontal="center" vertical="center" wrapText="1"/>
    </xf>
    <xf numFmtId="0" fontId="8" fillId="10" borderId="7" xfId="0" applyFont="1" applyFill="1" applyBorder="1" applyAlignment="1">
      <alignment horizontal="center" vertical="center" wrapText="1"/>
    </xf>
    <xf numFmtId="3" fontId="20" fillId="10" borderId="4" xfId="0" applyNumberFormat="1" applyFont="1" applyFill="1" applyBorder="1" applyAlignment="1">
      <alignment vertical="center" wrapText="1"/>
    </xf>
    <xf numFmtId="9" fontId="8" fillId="10" borderId="2" xfId="0" applyNumberFormat="1" applyFont="1" applyFill="1" applyBorder="1" applyAlignment="1">
      <alignment horizontal="center" vertical="center"/>
    </xf>
    <xf numFmtId="0" fontId="6" fillId="10" borderId="3" xfId="0" applyFont="1" applyFill="1" applyBorder="1" applyAlignment="1">
      <alignment horizontal="center" vertical="center" wrapText="1"/>
    </xf>
    <xf numFmtId="168" fontId="4" fillId="10" borderId="2" xfId="0" applyNumberFormat="1" applyFont="1" applyFill="1" applyBorder="1" applyAlignment="1">
      <alignment horizontal="center" vertical="center"/>
    </xf>
    <xf numFmtId="167" fontId="6" fillId="10" borderId="4" xfId="0" applyNumberFormat="1" applyFont="1" applyFill="1" applyBorder="1" applyAlignment="1">
      <alignment vertical="center" wrapText="1"/>
    </xf>
    <xf numFmtId="0" fontId="9" fillId="11" borderId="9" xfId="0" applyFont="1" applyFill="1" applyBorder="1" applyAlignment="1">
      <alignment horizontal="center" vertical="center"/>
    </xf>
    <xf numFmtId="0" fontId="5" fillId="11" borderId="3" xfId="0" applyFont="1" applyFill="1" applyBorder="1" applyAlignment="1">
      <alignment horizontal="center" vertical="center" wrapText="1"/>
    </xf>
    <xf numFmtId="0" fontId="3" fillId="11" borderId="9" xfId="0" applyFont="1" applyFill="1" applyBorder="1" applyAlignment="1">
      <alignment horizontal="center" vertical="center" wrapText="1"/>
    </xf>
    <xf numFmtId="0" fontId="8" fillId="11" borderId="7" xfId="0" applyFont="1" applyFill="1" applyBorder="1" applyAlignment="1">
      <alignment horizontal="center" vertical="center" wrapText="1"/>
    </xf>
    <xf numFmtId="165" fontId="18" fillId="11" borderId="2" xfId="0" applyNumberFormat="1" applyFont="1" applyFill="1" applyBorder="1" applyAlignment="1">
      <alignment horizontal="right" vertical="center" wrapText="1"/>
    </xf>
    <xf numFmtId="3" fontId="20" fillId="11" borderId="4" xfId="0" applyNumberFormat="1" applyFont="1" applyFill="1" applyBorder="1" applyAlignment="1">
      <alignment vertical="center" wrapText="1"/>
    </xf>
    <xf numFmtId="9" fontId="8" fillId="11" borderId="2" xfId="0" applyNumberFormat="1" applyFont="1" applyFill="1" applyBorder="1" applyAlignment="1">
      <alignment horizontal="center" vertical="center"/>
    </xf>
    <xf numFmtId="0" fontId="6" fillId="11" borderId="3" xfId="0" applyFont="1" applyFill="1" applyBorder="1" applyAlignment="1">
      <alignment horizontal="center" vertical="center" wrapText="1"/>
    </xf>
    <xf numFmtId="168" fontId="4" fillId="11" borderId="2" xfId="0" applyNumberFormat="1" applyFont="1" applyFill="1" applyBorder="1" applyAlignment="1">
      <alignment horizontal="center" vertical="center"/>
    </xf>
    <xf numFmtId="167" fontId="6" fillId="11" borderId="4" xfId="0" applyNumberFormat="1" applyFont="1" applyFill="1" applyBorder="1" applyAlignment="1">
      <alignment vertical="center" wrapText="1"/>
    </xf>
    <xf numFmtId="169" fontId="18" fillId="6" borderId="8" xfId="0" applyNumberFormat="1" applyFont="1" applyFill="1" applyBorder="1" applyAlignment="1">
      <alignment horizontal="right" vertical="center"/>
    </xf>
    <xf numFmtId="169" fontId="18" fillId="11" borderId="8" xfId="0" applyNumberFormat="1" applyFont="1" applyFill="1" applyBorder="1" applyAlignment="1">
      <alignment horizontal="right" vertical="center"/>
    </xf>
    <xf numFmtId="169" fontId="18" fillId="10" borderId="8" xfId="0" applyNumberFormat="1" applyFont="1" applyFill="1" applyBorder="1" applyAlignment="1">
      <alignment horizontal="right" vertical="center"/>
    </xf>
    <xf numFmtId="165" fontId="18" fillId="10" borderId="2" xfId="0" applyNumberFormat="1" applyFont="1" applyFill="1" applyBorder="1" applyAlignment="1">
      <alignment horizontal="right" vertical="center" wrapText="1"/>
    </xf>
    <xf numFmtId="0" fontId="9" fillId="12" borderId="15" xfId="0" applyFont="1" applyFill="1" applyBorder="1" applyAlignment="1">
      <alignment horizontal="center" vertical="center"/>
    </xf>
    <xf numFmtId="0" fontId="5" fillId="12" borderId="3" xfId="0" applyFont="1" applyFill="1" applyBorder="1" applyAlignment="1">
      <alignment horizontal="center" vertical="center" wrapText="1"/>
    </xf>
    <xf numFmtId="0" fontId="3" fillId="12" borderId="9" xfId="0" applyFont="1" applyFill="1" applyBorder="1" applyAlignment="1">
      <alignment horizontal="center" vertical="center" wrapText="1"/>
    </xf>
    <xf numFmtId="0" fontId="8" fillId="12" borderId="7" xfId="0" applyFont="1" applyFill="1" applyBorder="1" applyAlignment="1">
      <alignment horizontal="center" vertical="center" wrapText="1"/>
    </xf>
    <xf numFmtId="3" fontId="20" fillId="12" borderId="4" xfId="0" applyNumberFormat="1" applyFont="1" applyFill="1" applyBorder="1" applyAlignment="1">
      <alignment vertical="center" wrapText="1"/>
    </xf>
    <xf numFmtId="9" fontId="8" fillId="12" borderId="2" xfId="0" applyNumberFormat="1" applyFont="1" applyFill="1" applyBorder="1" applyAlignment="1">
      <alignment horizontal="center" vertical="center"/>
    </xf>
    <xf numFmtId="0" fontId="6" fillId="12" borderId="3" xfId="0" applyFont="1" applyFill="1" applyBorder="1" applyAlignment="1">
      <alignment horizontal="center" vertical="center" wrapText="1"/>
    </xf>
    <xf numFmtId="168" fontId="4" fillId="12" borderId="2" xfId="0" applyNumberFormat="1" applyFont="1" applyFill="1" applyBorder="1" applyAlignment="1">
      <alignment horizontal="center" vertical="center"/>
    </xf>
    <xf numFmtId="167" fontId="6" fillId="12" borderId="4" xfId="0" applyNumberFormat="1" applyFont="1" applyFill="1" applyBorder="1" applyAlignment="1">
      <alignment vertical="center" wrapText="1"/>
    </xf>
    <xf numFmtId="169" fontId="18" fillId="12" borderId="8" xfId="0" applyNumberFormat="1" applyFont="1" applyFill="1" applyBorder="1" applyAlignment="1">
      <alignment horizontal="right" vertical="center"/>
    </xf>
    <xf numFmtId="0" fontId="9" fillId="13" borderId="15" xfId="0" applyFont="1" applyFill="1" applyBorder="1" applyAlignment="1">
      <alignment horizontal="center" vertical="center"/>
    </xf>
    <xf numFmtId="0" fontId="5" fillId="13" borderId="3" xfId="0" applyFont="1" applyFill="1" applyBorder="1" applyAlignment="1">
      <alignment horizontal="center" vertical="center" wrapText="1"/>
    </xf>
    <xf numFmtId="0" fontId="3" fillId="13" borderId="9" xfId="0" applyFont="1" applyFill="1" applyBorder="1" applyAlignment="1">
      <alignment horizontal="center" vertical="center" wrapText="1"/>
    </xf>
    <xf numFmtId="0" fontId="8" fillId="13" borderId="7" xfId="0" applyFont="1" applyFill="1" applyBorder="1" applyAlignment="1">
      <alignment horizontal="center" vertical="center" wrapText="1"/>
    </xf>
    <xf numFmtId="3" fontId="20" fillId="13" borderId="4" xfId="0" applyNumberFormat="1" applyFont="1" applyFill="1" applyBorder="1" applyAlignment="1">
      <alignment vertical="center" wrapText="1"/>
    </xf>
    <xf numFmtId="9" fontId="8" fillId="13" borderId="2" xfId="0" applyNumberFormat="1" applyFont="1" applyFill="1" applyBorder="1" applyAlignment="1">
      <alignment horizontal="center" vertical="center"/>
    </xf>
    <xf numFmtId="0" fontId="6" fillId="13" borderId="3" xfId="0" applyFont="1" applyFill="1" applyBorder="1" applyAlignment="1">
      <alignment horizontal="center" vertical="center" wrapText="1"/>
    </xf>
    <xf numFmtId="168" fontId="4" fillId="13" borderId="2" xfId="0" applyNumberFormat="1" applyFont="1" applyFill="1" applyBorder="1" applyAlignment="1">
      <alignment horizontal="center" vertical="center"/>
    </xf>
    <xf numFmtId="167" fontId="6" fillId="13" borderId="4" xfId="0" applyNumberFormat="1" applyFont="1" applyFill="1" applyBorder="1" applyAlignment="1">
      <alignment vertical="center" wrapText="1"/>
    </xf>
    <xf numFmtId="169" fontId="18" fillId="13" borderId="8" xfId="0" applyNumberFormat="1" applyFont="1" applyFill="1" applyBorder="1" applyAlignment="1">
      <alignment horizontal="right" vertical="center"/>
    </xf>
    <xf numFmtId="165" fontId="18" fillId="12" borderId="2" xfId="0" applyNumberFormat="1" applyFont="1" applyFill="1" applyBorder="1" applyAlignment="1">
      <alignment horizontal="right" vertical="center" wrapText="1"/>
    </xf>
    <xf numFmtId="165" fontId="18" fillId="13" borderId="2" xfId="0" applyNumberFormat="1" applyFont="1" applyFill="1" applyBorder="1" applyAlignment="1">
      <alignment horizontal="right" vertical="center" wrapText="1"/>
    </xf>
    <xf numFmtId="0" fontId="5" fillId="8" borderId="58" xfId="0" applyFont="1" applyFill="1" applyBorder="1" applyAlignment="1">
      <alignment horizontal="center" vertical="center" wrapText="1"/>
    </xf>
    <xf numFmtId="0" fontId="3" fillId="8" borderId="59" xfId="0" applyFont="1" applyFill="1" applyBorder="1" applyAlignment="1">
      <alignment horizontal="center" vertical="center" wrapText="1"/>
    </xf>
    <xf numFmtId="0" fontId="8" fillId="8" borderId="56" xfId="0" applyFont="1" applyFill="1" applyBorder="1" applyAlignment="1">
      <alignment horizontal="center" vertical="center" wrapText="1"/>
    </xf>
    <xf numFmtId="165" fontId="18" fillId="8" borderId="57" xfId="0" applyNumberFormat="1" applyFont="1" applyFill="1" applyBorder="1" applyAlignment="1">
      <alignment horizontal="right" vertical="center" wrapText="1"/>
    </xf>
    <xf numFmtId="3" fontId="20" fillId="8" borderId="60" xfId="0" applyNumberFormat="1" applyFont="1" applyFill="1" applyBorder="1" applyAlignment="1">
      <alignment vertical="center" wrapText="1"/>
    </xf>
    <xf numFmtId="9" fontId="8" fillId="8" borderId="57" xfId="0" applyNumberFormat="1" applyFont="1" applyFill="1" applyBorder="1" applyAlignment="1">
      <alignment horizontal="center" vertical="center"/>
    </xf>
    <xf numFmtId="0" fontId="6" fillId="8" borderId="58" xfId="0" applyFont="1" applyFill="1" applyBorder="1" applyAlignment="1">
      <alignment horizontal="center" vertical="center" wrapText="1"/>
    </xf>
    <xf numFmtId="168" fontId="4" fillId="8" borderId="57" xfId="0" applyNumberFormat="1" applyFont="1" applyFill="1" applyBorder="1" applyAlignment="1">
      <alignment horizontal="center" vertical="center"/>
    </xf>
    <xf numFmtId="167" fontId="6" fillId="8" borderId="60" xfId="0" applyNumberFormat="1" applyFont="1" applyFill="1" applyBorder="1" applyAlignment="1">
      <alignment vertical="center" wrapText="1"/>
    </xf>
    <xf numFmtId="169" fontId="18" fillId="8" borderId="61" xfId="0" applyNumberFormat="1" applyFont="1" applyFill="1" applyBorder="1" applyAlignment="1">
      <alignment horizontal="right" vertical="center"/>
    </xf>
    <xf numFmtId="0" fontId="9" fillId="8" borderId="9" xfId="0" applyFont="1" applyFill="1" applyBorder="1" applyAlignment="1">
      <alignment horizontal="center" vertical="center"/>
    </xf>
    <xf numFmtId="0" fontId="9" fillId="14" borderId="9" xfId="0" applyFont="1" applyFill="1" applyBorder="1" applyAlignment="1">
      <alignment horizontal="center" vertical="center"/>
    </xf>
    <xf numFmtId="0" fontId="5" fillId="14" borderId="3" xfId="0" applyFont="1" applyFill="1" applyBorder="1" applyAlignment="1">
      <alignment horizontal="center" vertical="center" wrapText="1"/>
    </xf>
    <xf numFmtId="0" fontId="15" fillId="14" borderId="9" xfId="0" applyFont="1" applyFill="1" applyBorder="1" applyAlignment="1">
      <alignment horizontal="center" vertical="center" wrapText="1"/>
    </xf>
    <xf numFmtId="0" fontId="8" fillId="14" borderId="7" xfId="0" applyFont="1" applyFill="1" applyBorder="1" applyAlignment="1">
      <alignment horizontal="center" vertical="center" wrapText="1"/>
    </xf>
    <xf numFmtId="3" fontId="20" fillId="14" borderId="4" xfId="0" applyNumberFormat="1" applyFont="1" applyFill="1" applyBorder="1" applyAlignment="1">
      <alignment vertical="center" wrapText="1"/>
    </xf>
    <xf numFmtId="9" fontId="8" fillId="14" borderId="2" xfId="0" applyNumberFormat="1" applyFont="1" applyFill="1" applyBorder="1" applyAlignment="1">
      <alignment horizontal="center" vertical="center"/>
    </xf>
    <xf numFmtId="0" fontId="6" fillId="14" borderId="3" xfId="0" applyFont="1" applyFill="1" applyBorder="1" applyAlignment="1">
      <alignment horizontal="center" vertical="center" wrapText="1"/>
    </xf>
    <xf numFmtId="168" fontId="4" fillId="14" borderId="2" xfId="0" applyNumberFormat="1" applyFont="1" applyFill="1" applyBorder="1" applyAlignment="1">
      <alignment horizontal="center" vertical="center"/>
    </xf>
    <xf numFmtId="167" fontId="6" fillId="14" borderId="4" xfId="0" applyNumberFormat="1" applyFont="1" applyFill="1" applyBorder="1" applyAlignment="1">
      <alignment vertical="center" wrapText="1"/>
    </xf>
    <xf numFmtId="169" fontId="18" fillId="14" borderId="8" xfId="0" applyNumberFormat="1" applyFont="1" applyFill="1" applyBorder="1" applyAlignment="1">
      <alignment horizontal="right" vertical="center"/>
    </xf>
    <xf numFmtId="0" fontId="9" fillId="15" borderId="9" xfId="0" applyFont="1" applyFill="1" applyBorder="1" applyAlignment="1">
      <alignment horizontal="center" vertical="center"/>
    </xf>
    <xf numFmtId="0" fontId="5" fillId="15" borderId="3" xfId="0" applyFont="1" applyFill="1" applyBorder="1" applyAlignment="1">
      <alignment horizontal="center" vertical="center" wrapText="1"/>
    </xf>
    <xf numFmtId="0" fontId="3" fillId="15" borderId="9" xfId="0" applyFont="1" applyFill="1" applyBorder="1" applyAlignment="1">
      <alignment horizontal="center" vertical="center" wrapText="1"/>
    </xf>
    <xf numFmtId="0" fontId="8" fillId="15" borderId="7" xfId="0" applyFont="1" applyFill="1" applyBorder="1" applyAlignment="1">
      <alignment horizontal="center" vertical="center" wrapText="1"/>
    </xf>
    <xf numFmtId="0" fontId="20" fillId="15" borderId="4" xfId="0" applyFont="1" applyFill="1" applyBorder="1" applyAlignment="1">
      <alignment vertical="center" wrapText="1"/>
    </xf>
    <xf numFmtId="9" fontId="8" fillId="15" borderId="2" xfId="0" applyNumberFormat="1" applyFont="1" applyFill="1" applyBorder="1" applyAlignment="1">
      <alignment horizontal="center" vertical="center"/>
    </xf>
    <xf numFmtId="0" fontId="6" fillId="15" borderId="3" xfId="0" applyFont="1" applyFill="1" applyBorder="1" applyAlignment="1">
      <alignment horizontal="center" vertical="center" wrapText="1"/>
    </xf>
    <xf numFmtId="168" fontId="4" fillId="15" borderId="2" xfId="0" applyNumberFormat="1" applyFont="1" applyFill="1" applyBorder="1" applyAlignment="1">
      <alignment horizontal="center" vertical="center"/>
    </xf>
    <xf numFmtId="167" fontId="6" fillId="15" borderId="4" xfId="0" applyNumberFormat="1" applyFont="1" applyFill="1" applyBorder="1" applyAlignment="1">
      <alignment vertical="center" wrapText="1"/>
    </xf>
    <xf numFmtId="169" fontId="18" fillId="15" borderId="8" xfId="0" applyNumberFormat="1" applyFont="1" applyFill="1" applyBorder="1" applyAlignment="1">
      <alignment horizontal="right" vertical="center"/>
    </xf>
    <xf numFmtId="165" fontId="18" fillId="15" borderId="2" xfId="0" applyNumberFormat="1" applyFont="1" applyFill="1" applyBorder="1" applyAlignment="1">
      <alignment horizontal="right" vertical="center" wrapText="1"/>
    </xf>
    <xf numFmtId="165" fontId="18" fillId="14" borderId="2" xfId="0" applyNumberFormat="1" applyFont="1" applyFill="1" applyBorder="1" applyAlignment="1">
      <alignment horizontal="right" vertical="center" wrapText="1"/>
    </xf>
    <xf numFmtId="0" fontId="9" fillId="16" borderId="15" xfId="0" applyFont="1" applyFill="1" applyBorder="1" applyAlignment="1">
      <alignment horizontal="center" vertical="center"/>
    </xf>
    <xf numFmtId="0" fontId="17" fillId="16" borderId="3" xfId="0" applyFont="1" applyFill="1" applyBorder="1" applyAlignment="1">
      <alignment horizontal="center" vertical="center" wrapText="1"/>
    </xf>
    <xf numFmtId="0" fontId="3" fillId="16" borderId="9" xfId="0" applyFont="1" applyFill="1" applyBorder="1" applyAlignment="1">
      <alignment horizontal="center" vertical="center" wrapText="1"/>
    </xf>
    <xf numFmtId="0" fontId="8" fillId="16" borderId="7" xfId="0" applyFont="1" applyFill="1" applyBorder="1" applyAlignment="1">
      <alignment horizontal="center" vertical="center" wrapText="1"/>
    </xf>
    <xf numFmtId="165" fontId="18" fillId="16" borderId="2" xfId="0" applyNumberFormat="1" applyFont="1" applyFill="1" applyBorder="1" applyAlignment="1">
      <alignment horizontal="right" vertical="center" wrapText="1"/>
    </xf>
    <xf numFmtId="3" fontId="20" fillId="16" borderId="4" xfId="0" applyNumberFormat="1" applyFont="1" applyFill="1" applyBorder="1" applyAlignment="1">
      <alignment vertical="center" wrapText="1"/>
    </xf>
    <xf numFmtId="9" fontId="8" fillId="16" borderId="2" xfId="0" applyNumberFormat="1" applyFont="1" applyFill="1" applyBorder="1" applyAlignment="1">
      <alignment horizontal="center" vertical="center"/>
    </xf>
    <xf numFmtId="0" fontId="6" fillId="16" borderId="3" xfId="0" applyFont="1" applyFill="1" applyBorder="1" applyAlignment="1">
      <alignment horizontal="center" vertical="center" wrapText="1"/>
    </xf>
    <xf numFmtId="168" fontId="4" fillId="16" borderId="2" xfId="0" applyNumberFormat="1" applyFont="1" applyFill="1" applyBorder="1" applyAlignment="1">
      <alignment horizontal="center" vertical="center"/>
    </xf>
    <xf numFmtId="167" fontId="6" fillId="16" borderId="4" xfId="0" applyNumberFormat="1" applyFont="1" applyFill="1" applyBorder="1" applyAlignment="1">
      <alignment vertical="center" wrapText="1"/>
    </xf>
    <xf numFmtId="169" fontId="18" fillId="16" borderId="8" xfId="0" applyNumberFormat="1" applyFont="1" applyFill="1" applyBorder="1" applyAlignment="1">
      <alignment horizontal="right" vertical="center"/>
    </xf>
    <xf numFmtId="0" fontId="9" fillId="16" borderId="9" xfId="0" applyFont="1" applyFill="1" applyBorder="1" applyAlignment="1">
      <alignment horizontal="center" vertical="center"/>
    </xf>
    <xf numFmtId="0" fontId="5" fillId="16" borderId="3" xfId="0" applyFont="1" applyFill="1" applyBorder="1" applyAlignment="1">
      <alignment horizontal="center" vertical="center" wrapText="1"/>
    </xf>
    <xf numFmtId="0" fontId="9" fillId="17" borderId="15" xfId="0" applyFont="1" applyFill="1" applyBorder="1" applyAlignment="1">
      <alignment horizontal="center" vertical="center"/>
    </xf>
    <xf numFmtId="0" fontId="5" fillId="17" borderId="62" xfId="0" applyFont="1" applyFill="1" applyBorder="1" applyAlignment="1">
      <alignment horizontal="center" vertical="center" wrapText="1"/>
    </xf>
    <xf numFmtId="0" fontId="3" fillId="17" borderId="15" xfId="0" applyFont="1" applyFill="1" applyBorder="1" applyAlignment="1">
      <alignment horizontal="center" vertical="center" wrapText="1"/>
    </xf>
    <xf numFmtId="0" fontId="8" fillId="17" borderId="63" xfId="0" applyFont="1" applyFill="1" applyBorder="1" applyAlignment="1">
      <alignment horizontal="center" vertical="center" wrapText="1"/>
    </xf>
    <xf numFmtId="165" fontId="18" fillId="17" borderId="5" xfId="0" applyNumberFormat="1" applyFont="1" applyFill="1" applyBorder="1" applyAlignment="1">
      <alignment horizontal="right" vertical="center" wrapText="1"/>
    </xf>
    <xf numFmtId="3" fontId="20" fillId="17" borderId="6" xfId="0" applyNumberFormat="1" applyFont="1" applyFill="1" applyBorder="1" applyAlignment="1">
      <alignment vertical="center" wrapText="1"/>
    </xf>
    <xf numFmtId="9" fontId="8" fillId="17" borderId="5" xfId="0" applyNumberFormat="1" applyFont="1" applyFill="1" applyBorder="1" applyAlignment="1">
      <alignment horizontal="center" vertical="center"/>
    </xf>
    <xf numFmtId="164" fontId="6" fillId="17" borderId="62" xfId="0" applyNumberFormat="1" applyFont="1" applyFill="1" applyBorder="1" applyAlignment="1">
      <alignment horizontal="center" vertical="center" wrapText="1"/>
    </xf>
    <xf numFmtId="168" fontId="4" fillId="17" borderId="5" xfId="0" applyNumberFormat="1" applyFont="1" applyFill="1" applyBorder="1" applyAlignment="1">
      <alignment horizontal="center" vertical="center"/>
    </xf>
    <xf numFmtId="167" fontId="6" fillId="17" borderId="6" xfId="0" applyNumberFormat="1" applyFont="1" applyFill="1" applyBorder="1" applyAlignment="1">
      <alignment vertical="center" wrapText="1"/>
    </xf>
    <xf numFmtId="169" fontId="18" fillId="17" borderId="64" xfId="0" applyNumberFormat="1" applyFont="1" applyFill="1" applyBorder="1" applyAlignment="1">
      <alignment horizontal="right" vertical="center"/>
    </xf>
    <xf numFmtId="0" fontId="20" fillId="17" borderId="3" xfId="0" applyFont="1" applyFill="1" applyBorder="1" applyAlignment="1">
      <alignment horizontal="center" vertical="center" wrapText="1"/>
    </xf>
    <xf numFmtId="0" fontId="3" fillId="17" borderId="9" xfId="0" applyFont="1" applyFill="1" applyBorder="1" applyAlignment="1">
      <alignment horizontal="center" vertical="center" wrapText="1"/>
    </xf>
    <xf numFmtId="0" fontId="8" fillId="17" borderId="7" xfId="0" applyFont="1" applyFill="1" applyBorder="1" applyAlignment="1">
      <alignment horizontal="center" vertical="center" wrapText="1"/>
    </xf>
    <xf numFmtId="165" fontId="18" fillId="17" borderId="2" xfId="0" applyNumberFormat="1" applyFont="1" applyFill="1" applyBorder="1" applyAlignment="1">
      <alignment horizontal="right" vertical="center" wrapText="1"/>
    </xf>
    <xf numFmtId="3" fontId="20" fillId="17" borderId="4" xfId="0" applyNumberFormat="1" applyFont="1" applyFill="1" applyBorder="1" applyAlignment="1">
      <alignment vertical="center" wrapText="1"/>
    </xf>
    <xf numFmtId="9" fontId="8" fillId="17" borderId="2" xfId="0" applyNumberFormat="1" applyFont="1" applyFill="1" applyBorder="1" applyAlignment="1">
      <alignment horizontal="center" vertical="center"/>
    </xf>
    <xf numFmtId="0" fontId="6" fillId="17" borderId="3" xfId="0" applyFont="1" applyFill="1" applyBorder="1" applyAlignment="1">
      <alignment horizontal="center" vertical="center" wrapText="1"/>
    </xf>
    <xf numFmtId="167" fontId="6" fillId="17" borderId="4" xfId="0" applyNumberFormat="1" applyFont="1" applyFill="1" applyBorder="1" applyAlignment="1">
      <alignment vertical="center" wrapText="1"/>
    </xf>
    <xf numFmtId="169" fontId="18" fillId="17" borderId="8" xfId="0" applyNumberFormat="1" applyFont="1" applyFill="1" applyBorder="1" applyAlignment="1">
      <alignment horizontal="right" vertical="center"/>
    </xf>
    <xf numFmtId="0" fontId="9" fillId="17" borderId="9" xfId="0" applyFont="1" applyFill="1" applyBorder="1" applyAlignment="1">
      <alignment horizontal="center" vertical="center"/>
    </xf>
    <xf numFmtId="0" fontId="17" fillId="17" borderId="3" xfId="0" applyFont="1" applyFill="1" applyBorder="1" applyAlignment="1">
      <alignment horizontal="center" vertical="center" wrapText="1"/>
    </xf>
    <xf numFmtId="168" fontId="4" fillId="17" borderId="2" xfId="0" applyNumberFormat="1" applyFont="1" applyFill="1" applyBorder="1" applyAlignment="1">
      <alignment horizontal="center" vertical="center"/>
    </xf>
    <xf numFmtId="0" fontId="9" fillId="3" borderId="9" xfId="0" applyFont="1" applyFill="1" applyBorder="1" applyAlignment="1">
      <alignment horizontal="center" vertical="center"/>
    </xf>
    <xf numFmtId="0" fontId="5" fillId="3" borderId="3"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8" fillId="3" borderId="7" xfId="0" applyFont="1" applyFill="1" applyBorder="1" applyAlignment="1">
      <alignment horizontal="center" vertical="center" wrapText="1"/>
    </xf>
    <xf numFmtId="165" fontId="18" fillId="3" borderId="2" xfId="0" applyNumberFormat="1" applyFont="1" applyFill="1" applyBorder="1" applyAlignment="1">
      <alignment horizontal="right" vertical="center" wrapText="1"/>
    </xf>
    <xf numFmtId="3" fontId="20" fillId="3" borderId="4" xfId="0" applyNumberFormat="1" applyFont="1" applyFill="1" applyBorder="1" applyAlignment="1">
      <alignment vertical="center" wrapText="1"/>
    </xf>
    <xf numFmtId="9" fontId="8" fillId="3" borderId="2" xfId="0" applyNumberFormat="1" applyFont="1" applyFill="1" applyBorder="1" applyAlignment="1">
      <alignment horizontal="center" vertical="center"/>
    </xf>
    <xf numFmtId="164" fontId="6" fillId="3" borderId="3" xfId="0" applyNumberFormat="1" applyFont="1" applyFill="1" applyBorder="1" applyAlignment="1">
      <alignment horizontal="center" vertical="center" wrapText="1"/>
    </xf>
    <xf numFmtId="168" fontId="4" fillId="3" borderId="2" xfId="0" applyNumberFormat="1" applyFont="1" applyFill="1" applyBorder="1" applyAlignment="1">
      <alignment horizontal="center" vertical="center"/>
    </xf>
    <xf numFmtId="167" fontId="6" fillId="3" borderId="4" xfId="0" applyNumberFormat="1" applyFont="1" applyFill="1" applyBorder="1" applyAlignment="1">
      <alignment vertical="center" wrapText="1"/>
    </xf>
    <xf numFmtId="169" fontId="18" fillId="3" borderId="8" xfId="0" applyNumberFormat="1" applyFont="1" applyFill="1" applyBorder="1" applyAlignment="1">
      <alignment horizontal="right" vertical="center"/>
    </xf>
    <xf numFmtId="0" fontId="9" fillId="3" borderId="15" xfId="0" applyFont="1" applyFill="1" applyBorder="1" applyAlignment="1">
      <alignment horizontal="center" vertical="center"/>
    </xf>
    <xf numFmtId="0" fontId="17" fillId="3" borderId="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9" fillId="18" borderId="9" xfId="0" applyFont="1" applyFill="1" applyBorder="1" applyAlignment="1">
      <alignment horizontal="center" vertical="center"/>
    </xf>
    <xf numFmtId="0" fontId="17" fillId="18" borderId="3" xfId="0" applyFont="1" applyFill="1" applyBorder="1" applyAlignment="1">
      <alignment horizontal="center" vertical="center" wrapText="1"/>
    </xf>
    <xf numFmtId="0" fontId="3" fillId="18" borderId="9" xfId="0" applyFont="1" applyFill="1" applyBorder="1" applyAlignment="1">
      <alignment horizontal="center" vertical="center" wrapText="1"/>
    </xf>
    <xf numFmtId="0" fontId="8" fillId="18" borderId="7" xfId="0" applyFont="1" applyFill="1" applyBorder="1" applyAlignment="1">
      <alignment horizontal="center" vertical="center" wrapText="1"/>
    </xf>
    <xf numFmtId="165" fontId="18" fillId="18" borderId="2" xfId="0" applyNumberFormat="1" applyFont="1" applyFill="1" applyBorder="1" applyAlignment="1">
      <alignment horizontal="right" vertical="center" wrapText="1"/>
    </xf>
    <xf numFmtId="3" fontId="20" fillId="18" borderId="4" xfId="0" applyNumberFormat="1" applyFont="1" applyFill="1" applyBorder="1" applyAlignment="1">
      <alignment vertical="center" wrapText="1"/>
    </xf>
    <xf numFmtId="9" fontId="8" fillId="18" borderId="2" xfId="0" applyNumberFormat="1" applyFont="1" applyFill="1" applyBorder="1" applyAlignment="1">
      <alignment horizontal="center" vertical="center"/>
    </xf>
    <xf numFmtId="0" fontId="6" fillId="18" borderId="3" xfId="0" applyFont="1" applyFill="1" applyBorder="1" applyAlignment="1">
      <alignment horizontal="center" vertical="center" wrapText="1"/>
    </xf>
    <xf numFmtId="168" fontId="4" fillId="18" borderId="2" xfId="0" applyNumberFormat="1" applyFont="1" applyFill="1" applyBorder="1" applyAlignment="1">
      <alignment horizontal="center" vertical="center"/>
    </xf>
    <xf numFmtId="167" fontId="6" fillId="18" borderId="4" xfId="0" applyNumberFormat="1" applyFont="1" applyFill="1" applyBorder="1" applyAlignment="1">
      <alignment vertical="center" wrapText="1"/>
    </xf>
    <xf numFmtId="169" fontId="18" fillId="18" borderId="8" xfId="0" applyNumberFormat="1" applyFont="1" applyFill="1" applyBorder="1" applyAlignment="1">
      <alignment horizontal="right" vertical="center"/>
    </xf>
    <xf numFmtId="0" fontId="9" fillId="18" borderId="15" xfId="0" applyFont="1" applyFill="1" applyBorder="1" applyAlignment="1">
      <alignment horizontal="center" vertical="center"/>
    </xf>
    <xf numFmtId="0" fontId="20" fillId="18" borderId="3" xfId="0" applyFont="1" applyFill="1" applyBorder="1" applyAlignment="1">
      <alignment horizontal="center" vertical="center" wrapText="1"/>
    </xf>
    <xf numFmtId="0" fontId="5" fillId="18" borderId="3" xfId="0" applyFont="1" applyFill="1" applyBorder="1" applyAlignment="1">
      <alignment horizontal="center" vertical="center" wrapText="1"/>
    </xf>
    <xf numFmtId="0" fontId="9" fillId="19" borderId="15" xfId="0" applyFont="1" applyFill="1" applyBorder="1" applyAlignment="1">
      <alignment horizontal="center" vertical="center"/>
    </xf>
    <xf numFmtId="0" fontId="17" fillId="19" borderId="3" xfId="0" applyFont="1" applyFill="1" applyBorder="1" applyAlignment="1">
      <alignment horizontal="center" vertical="center" wrapText="1"/>
    </xf>
    <xf numFmtId="0" fontId="3" fillId="19" borderId="9" xfId="0" applyFont="1" applyFill="1" applyBorder="1" applyAlignment="1">
      <alignment horizontal="center" vertical="center" wrapText="1"/>
    </xf>
    <xf numFmtId="0" fontId="8" fillId="19" borderId="7" xfId="0" applyFont="1" applyFill="1" applyBorder="1" applyAlignment="1">
      <alignment horizontal="center" vertical="center" wrapText="1"/>
    </xf>
    <xf numFmtId="165" fontId="18" fillId="19" borderId="2" xfId="0" applyNumberFormat="1" applyFont="1" applyFill="1" applyBorder="1" applyAlignment="1">
      <alignment horizontal="right" vertical="center" wrapText="1"/>
    </xf>
    <xf numFmtId="3" fontId="20" fillId="19" borderId="4" xfId="0" applyNumberFormat="1" applyFont="1" applyFill="1" applyBorder="1" applyAlignment="1">
      <alignment vertical="center" wrapText="1"/>
    </xf>
    <xf numFmtId="9" fontId="8" fillId="19" borderId="2" xfId="0" applyNumberFormat="1" applyFont="1" applyFill="1" applyBorder="1" applyAlignment="1">
      <alignment horizontal="center" vertical="center"/>
    </xf>
    <xf numFmtId="0" fontId="6" fillId="19" borderId="3" xfId="0" applyFont="1" applyFill="1" applyBorder="1" applyAlignment="1">
      <alignment horizontal="center" vertical="center" wrapText="1"/>
    </xf>
    <xf numFmtId="168" fontId="4" fillId="19" borderId="2" xfId="0" applyNumberFormat="1" applyFont="1" applyFill="1" applyBorder="1" applyAlignment="1">
      <alignment horizontal="center" vertical="center"/>
    </xf>
    <xf numFmtId="167" fontId="6" fillId="19" borderId="4" xfId="0" applyNumberFormat="1" applyFont="1" applyFill="1" applyBorder="1" applyAlignment="1">
      <alignment vertical="center" wrapText="1"/>
    </xf>
    <xf numFmtId="169" fontId="18" fillId="19" borderId="8" xfId="0" applyNumberFormat="1" applyFont="1" applyFill="1" applyBorder="1" applyAlignment="1">
      <alignment horizontal="right" vertical="center"/>
    </xf>
    <xf numFmtId="0" fontId="9" fillId="19" borderId="9" xfId="0" applyFont="1" applyFill="1" applyBorder="1" applyAlignment="1">
      <alignment horizontal="center" vertical="center"/>
    </xf>
    <xf numFmtId="0" fontId="5" fillId="19" borderId="3" xfId="0" applyFont="1" applyFill="1" applyBorder="1" applyAlignment="1">
      <alignment horizontal="center" vertical="center" wrapText="1"/>
    </xf>
    <xf numFmtId="0" fontId="20" fillId="19" borderId="3" xfId="0" applyFont="1" applyFill="1" applyBorder="1" applyAlignment="1">
      <alignment horizontal="center" vertical="center" wrapText="1"/>
    </xf>
    <xf numFmtId="0" fontId="9" fillId="20" borderId="15" xfId="0" applyFont="1" applyFill="1" applyBorder="1" applyAlignment="1">
      <alignment horizontal="center" vertical="center"/>
    </xf>
    <xf numFmtId="0" fontId="5" fillId="20" borderId="3" xfId="0" applyFont="1" applyFill="1" applyBorder="1" applyAlignment="1">
      <alignment horizontal="center" vertical="center" wrapText="1"/>
    </xf>
    <xf numFmtId="0" fontId="3" fillId="20" borderId="9" xfId="0" applyFont="1" applyFill="1" applyBorder="1" applyAlignment="1">
      <alignment horizontal="center" vertical="center" wrapText="1"/>
    </xf>
    <xf numFmtId="0" fontId="8" fillId="20" borderId="7" xfId="0" applyFont="1" applyFill="1" applyBorder="1" applyAlignment="1">
      <alignment horizontal="center" vertical="center" wrapText="1"/>
    </xf>
    <xf numFmtId="165" fontId="18" fillId="20" borderId="2" xfId="0" applyNumberFormat="1" applyFont="1" applyFill="1" applyBorder="1" applyAlignment="1">
      <alignment horizontal="right" vertical="center" wrapText="1"/>
    </xf>
    <xf numFmtId="3" fontId="20" fillId="20" borderId="4" xfId="0" applyNumberFormat="1" applyFont="1" applyFill="1" applyBorder="1" applyAlignment="1">
      <alignment vertical="center" wrapText="1"/>
    </xf>
    <xf numFmtId="9" fontId="8" fillId="20" borderId="2" xfId="0" applyNumberFormat="1" applyFont="1" applyFill="1" applyBorder="1" applyAlignment="1">
      <alignment horizontal="center" vertical="center"/>
    </xf>
    <xf numFmtId="3" fontId="6" fillId="20" borderId="3" xfId="0" applyNumberFormat="1" applyFont="1" applyFill="1" applyBorder="1" applyAlignment="1">
      <alignment horizontal="center" vertical="center" wrapText="1"/>
    </xf>
    <xf numFmtId="168" fontId="4" fillId="20" borderId="2" xfId="0" applyNumberFormat="1" applyFont="1" applyFill="1" applyBorder="1" applyAlignment="1">
      <alignment horizontal="center" vertical="center"/>
    </xf>
    <xf numFmtId="167" fontId="6" fillId="20" borderId="4" xfId="0" applyNumberFormat="1" applyFont="1" applyFill="1" applyBorder="1" applyAlignment="1">
      <alignment vertical="center" wrapText="1"/>
    </xf>
    <xf numFmtId="169" fontId="18" fillId="20" borderId="8" xfId="0" applyNumberFormat="1" applyFont="1" applyFill="1" applyBorder="1" applyAlignment="1">
      <alignment horizontal="right" vertical="center"/>
    </xf>
    <xf numFmtId="0" fontId="9" fillId="21" borderId="15" xfId="0" applyFont="1" applyFill="1" applyBorder="1" applyAlignment="1">
      <alignment horizontal="center" vertical="center"/>
    </xf>
    <xf numFmtId="0" fontId="5" fillId="21" borderId="3" xfId="0" applyFont="1" applyFill="1" applyBorder="1" applyAlignment="1">
      <alignment horizontal="center" vertical="center" wrapText="1"/>
    </xf>
    <xf numFmtId="0" fontId="3" fillId="21" borderId="9" xfId="0" applyFont="1" applyFill="1" applyBorder="1" applyAlignment="1">
      <alignment horizontal="center" vertical="center" wrapText="1"/>
    </xf>
    <xf numFmtId="0" fontId="8" fillId="21" borderId="7" xfId="0" applyFont="1" applyFill="1" applyBorder="1" applyAlignment="1">
      <alignment horizontal="center" vertical="center" wrapText="1"/>
    </xf>
    <xf numFmtId="165" fontId="18" fillId="21" borderId="2" xfId="0" applyNumberFormat="1" applyFont="1" applyFill="1" applyBorder="1" applyAlignment="1">
      <alignment horizontal="right" vertical="center" wrapText="1"/>
    </xf>
    <xf numFmtId="3" fontId="20" fillId="21" borderId="4" xfId="0" applyNumberFormat="1" applyFont="1" applyFill="1" applyBorder="1" applyAlignment="1">
      <alignment vertical="center" wrapText="1"/>
    </xf>
    <xf numFmtId="9" fontId="8" fillId="21" borderId="2" xfId="0" applyNumberFormat="1" applyFont="1" applyFill="1" applyBorder="1" applyAlignment="1">
      <alignment horizontal="center" vertical="center"/>
    </xf>
    <xf numFmtId="3" fontId="6" fillId="21" borderId="3" xfId="0" applyNumberFormat="1" applyFont="1" applyFill="1" applyBorder="1" applyAlignment="1">
      <alignment horizontal="center" vertical="center" wrapText="1"/>
    </xf>
    <xf numFmtId="168" fontId="4" fillId="21" borderId="2" xfId="0" applyNumberFormat="1" applyFont="1" applyFill="1" applyBorder="1" applyAlignment="1">
      <alignment horizontal="center" vertical="center"/>
    </xf>
    <xf numFmtId="167" fontId="6" fillId="21" borderId="4" xfId="0" applyNumberFormat="1" applyFont="1" applyFill="1" applyBorder="1" applyAlignment="1">
      <alignment vertical="center" wrapText="1"/>
    </xf>
    <xf numFmtId="169" fontId="18" fillId="21" borderId="8" xfId="0" applyNumberFormat="1" applyFont="1" applyFill="1" applyBorder="1" applyAlignment="1">
      <alignment horizontal="right" vertical="center"/>
    </xf>
    <xf numFmtId="0" fontId="9" fillId="22" borderId="16" xfId="0" applyFont="1" applyFill="1" applyBorder="1" applyAlignment="1">
      <alignment horizontal="center" vertical="center"/>
    </xf>
    <xf numFmtId="0" fontId="5" fillId="22" borderId="13" xfId="0" applyFont="1" applyFill="1" applyBorder="1" applyAlignment="1">
      <alignment horizontal="center" vertical="center" wrapText="1"/>
    </xf>
    <xf numFmtId="0" fontId="3" fillId="22" borderId="16" xfId="0" applyFont="1" applyFill="1" applyBorder="1" applyAlignment="1">
      <alignment horizontal="center" vertical="center" wrapText="1"/>
    </xf>
    <xf numFmtId="0" fontId="8" fillId="22" borderId="11" xfId="0" applyFont="1" applyFill="1" applyBorder="1" applyAlignment="1">
      <alignment horizontal="center" vertical="center" wrapText="1"/>
    </xf>
    <xf numFmtId="165" fontId="18" fillId="22" borderId="12" xfId="0" applyNumberFormat="1" applyFont="1" applyFill="1" applyBorder="1" applyAlignment="1">
      <alignment horizontal="right" vertical="center" wrapText="1"/>
    </xf>
    <xf numFmtId="3" fontId="20" fillId="22" borderId="10" xfId="0" applyNumberFormat="1" applyFont="1" applyFill="1" applyBorder="1" applyAlignment="1">
      <alignment vertical="center" wrapText="1"/>
    </xf>
    <xf numFmtId="9" fontId="8" fillId="22" borderId="12" xfId="0" applyNumberFormat="1" applyFont="1" applyFill="1" applyBorder="1" applyAlignment="1">
      <alignment horizontal="center" vertical="center"/>
    </xf>
    <xf numFmtId="0" fontId="6" fillId="22" borderId="13" xfId="0" applyFont="1" applyFill="1" applyBorder="1" applyAlignment="1">
      <alignment horizontal="center" vertical="center" wrapText="1"/>
    </xf>
    <xf numFmtId="168" fontId="4" fillId="22" borderId="12" xfId="0" applyNumberFormat="1" applyFont="1" applyFill="1" applyBorder="1" applyAlignment="1">
      <alignment horizontal="center" vertical="center"/>
    </xf>
    <xf numFmtId="167" fontId="6" fillId="22" borderId="10" xfId="0" applyNumberFormat="1" applyFont="1" applyFill="1" applyBorder="1" applyAlignment="1">
      <alignment vertical="center" wrapText="1"/>
    </xf>
    <xf numFmtId="169" fontId="18" fillId="22" borderId="14" xfId="0" applyNumberFormat="1" applyFont="1" applyFill="1" applyBorder="1" applyAlignment="1">
      <alignment horizontal="right" vertical="center"/>
    </xf>
    <xf numFmtId="0" fontId="9" fillId="23" borderId="15" xfId="0" applyFont="1" applyFill="1" applyBorder="1" applyAlignment="1">
      <alignment horizontal="center" vertical="center"/>
    </xf>
    <xf numFmtId="0" fontId="5" fillId="23" borderId="3" xfId="0" applyFont="1" applyFill="1" applyBorder="1" applyAlignment="1">
      <alignment horizontal="center" vertical="center" wrapText="1"/>
    </xf>
    <xf numFmtId="0" fontId="3" fillId="23" borderId="9" xfId="0" applyFont="1" applyFill="1" applyBorder="1" applyAlignment="1">
      <alignment horizontal="center" vertical="center" wrapText="1"/>
    </xf>
    <xf numFmtId="0" fontId="8" fillId="23" borderId="7" xfId="0" applyFont="1" applyFill="1" applyBorder="1" applyAlignment="1">
      <alignment horizontal="center" vertical="center" wrapText="1"/>
    </xf>
    <xf numFmtId="165" fontId="18" fillId="23" borderId="2" xfId="0" applyNumberFormat="1" applyFont="1" applyFill="1" applyBorder="1" applyAlignment="1">
      <alignment horizontal="right" vertical="center" wrapText="1"/>
    </xf>
    <xf numFmtId="3" fontId="20" fillId="23" borderId="4" xfId="0" applyNumberFormat="1" applyFont="1" applyFill="1" applyBorder="1" applyAlignment="1">
      <alignment vertical="center" wrapText="1"/>
    </xf>
    <xf numFmtId="9" fontId="8" fillId="23" borderId="2" xfId="0" applyNumberFormat="1" applyFont="1" applyFill="1" applyBorder="1" applyAlignment="1">
      <alignment horizontal="center" vertical="center"/>
    </xf>
    <xf numFmtId="3" fontId="6" fillId="23" borderId="3" xfId="0" applyNumberFormat="1" applyFont="1" applyFill="1" applyBorder="1" applyAlignment="1">
      <alignment horizontal="center" vertical="center" wrapText="1"/>
    </xf>
    <xf numFmtId="168" fontId="4" fillId="23" borderId="2" xfId="0" applyNumberFormat="1" applyFont="1" applyFill="1" applyBorder="1" applyAlignment="1">
      <alignment horizontal="center" vertical="center"/>
    </xf>
    <xf numFmtId="167" fontId="6" fillId="23" borderId="4" xfId="0" applyNumberFormat="1" applyFont="1" applyFill="1" applyBorder="1" applyAlignment="1">
      <alignment vertical="center" wrapText="1"/>
    </xf>
    <xf numFmtId="169" fontId="18" fillId="23" borderId="8" xfId="0" applyNumberFormat="1" applyFont="1" applyFill="1" applyBorder="1" applyAlignment="1">
      <alignment horizontal="right" vertical="center"/>
    </xf>
    <xf numFmtId="0" fontId="9" fillId="24" borderId="15" xfId="0" applyFont="1" applyFill="1" applyBorder="1" applyAlignment="1">
      <alignment horizontal="center" vertical="center"/>
    </xf>
    <xf numFmtId="0" fontId="20" fillId="24" borderId="3" xfId="0" applyFont="1" applyFill="1" applyBorder="1" applyAlignment="1">
      <alignment horizontal="center" vertical="center" wrapText="1"/>
    </xf>
    <xf numFmtId="0" fontId="3" fillId="24" borderId="9" xfId="0" applyFont="1" applyFill="1" applyBorder="1" applyAlignment="1">
      <alignment horizontal="center" vertical="center" wrapText="1"/>
    </xf>
    <xf numFmtId="0" fontId="8" fillId="24" borderId="7" xfId="0" applyFont="1" applyFill="1" applyBorder="1" applyAlignment="1">
      <alignment horizontal="center" vertical="center" wrapText="1"/>
    </xf>
    <xf numFmtId="165" fontId="18" fillId="24" borderId="2" xfId="0" applyNumberFormat="1" applyFont="1" applyFill="1" applyBorder="1" applyAlignment="1">
      <alignment horizontal="right" vertical="center" wrapText="1"/>
    </xf>
    <xf numFmtId="3" fontId="20" fillId="24" borderId="4" xfId="0" applyNumberFormat="1" applyFont="1" applyFill="1" applyBorder="1" applyAlignment="1">
      <alignment vertical="center" wrapText="1"/>
    </xf>
    <xf numFmtId="9" fontId="8" fillId="24" borderId="2" xfId="0" applyNumberFormat="1" applyFont="1" applyFill="1" applyBorder="1" applyAlignment="1">
      <alignment horizontal="center" vertical="center"/>
    </xf>
    <xf numFmtId="0" fontId="6" fillId="24" borderId="3" xfId="0" applyFont="1" applyFill="1" applyBorder="1" applyAlignment="1">
      <alignment horizontal="center" vertical="center" wrapText="1"/>
    </xf>
    <xf numFmtId="168" fontId="4" fillId="24" borderId="2" xfId="0" applyNumberFormat="1" applyFont="1" applyFill="1" applyBorder="1" applyAlignment="1">
      <alignment horizontal="center" vertical="center"/>
    </xf>
    <xf numFmtId="167" fontId="6" fillId="24" borderId="4" xfId="0" applyNumberFormat="1" applyFont="1" applyFill="1" applyBorder="1" applyAlignment="1">
      <alignment vertical="center" wrapText="1"/>
    </xf>
    <xf numFmtId="169" fontId="18" fillId="24" borderId="8" xfId="0" applyNumberFormat="1" applyFont="1" applyFill="1" applyBorder="1" applyAlignment="1">
      <alignment horizontal="right" vertical="center"/>
    </xf>
    <xf numFmtId="0" fontId="9" fillId="24" borderId="9" xfId="0" applyFont="1" applyFill="1" applyBorder="1" applyAlignment="1">
      <alignment horizontal="center" vertical="center"/>
    </xf>
    <xf numFmtId="0" fontId="17" fillId="24" borderId="3" xfId="0" applyFont="1" applyFill="1" applyBorder="1" applyAlignment="1">
      <alignment horizontal="center" vertical="center" wrapText="1"/>
    </xf>
    <xf numFmtId="165" fontId="30" fillId="17" borderId="5" xfId="0" applyNumberFormat="1" applyFont="1" applyFill="1" applyBorder="1" applyAlignment="1">
      <alignment vertical="center" wrapText="1"/>
    </xf>
    <xf numFmtId="165" fontId="30" fillId="17" borderId="2" xfId="0" applyNumberFormat="1" applyFont="1" applyFill="1" applyBorder="1" applyAlignment="1">
      <alignment vertical="center" wrapText="1"/>
    </xf>
    <xf numFmtId="165" fontId="30" fillId="24" borderId="2" xfId="0" applyNumberFormat="1" applyFont="1" applyFill="1" applyBorder="1" applyAlignment="1">
      <alignment vertical="center" wrapText="1"/>
    </xf>
    <xf numFmtId="165" fontId="30" fillId="3" borderId="2" xfId="0" applyNumberFormat="1" applyFont="1" applyFill="1" applyBorder="1" applyAlignment="1">
      <alignment vertical="center" wrapText="1"/>
    </xf>
    <xf numFmtId="165" fontId="36" fillId="10" borderId="2" xfId="0" applyNumberFormat="1" applyFont="1" applyFill="1" applyBorder="1" applyAlignment="1">
      <alignment vertical="center" wrapText="1"/>
    </xf>
    <xf numFmtId="165" fontId="36" fillId="14" borderId="2" xfId="0" applyNumberFormat="1" applyFont="1" applyFill="1" applyBorder="1" applyAlignment="1">
      <alignment vertical="center" wrapText="1"/>
    </xf>
    <xf numFmtId="165" fontId="30" fillId="18" borderId="2" xfId="0" applyNumberFormat="1" applyFont="1" applyFill="1" applyBorder="1" applyAlignment="1">
      <alignment vertical="center" wrapText="1"/>
    </xf>
    <xf numFmtId="165" fontId="30" fillId="19" borderId="2" xfId="0" applyNumberFormat="1" applyFont="1" applyFill="1" applyBorder="1" applyAlignment="1">
      <alignment vertical="center" wrapText="1"/>
    </xf>
    <xf numFmtId="165" fontId="30" fillId="16" borderId="2" xfId="0" applyNumberFormat="1" applyFont="1" applyFill="1" applyBorder="1" applyAlignment="1">
      <alignment vertical="center" wrapText="1"/>
    </xf>
    <xf numFmtId="165" fontId="36" fillId="15" borderId="2" xfId="0" applyNumberFormat="1" applyFont="1" applyFill="1" applyBorder="1" applyAlignment="1">
      <alignment vertical="center" wrapText="1"/>
    </xf>
    <xf numFmtId="165" fontId="30" fillId="12" borderId="2" xfId="0" applyNumberFormat="1" applyFont="1" applyFill="1" applyBorder="1" applyAlignment="1">
      <alignment vertical="center" wrapText="1"/>
    </xf>
    <xf numFmtId="165" fontId="30" fillId="11" borderId="2" xfId="0" applyNumberFormat="1" applyFont="1" applyFill="1" applyBorder="1" applyAlignment="1">
      <alignment vertical="center" wrapText="1"/>
    </xf>
    <xf numFmtId="165" fontId="30" fillId="13" borderId="2" xfId="0" applyNumberFormat="1" applyFont="1" applyFill="1" applyBorder="1" applyAlignment="1">
      <alignment vertical="center" wrapText="1"/>
    </xf>
    <xf numFmtId="165" fontId="30" fillId="6" borderId="2" xfId="0" applyNumberFormat="1" applyFont="1" applyFill="1" applyBorder="1" applyAlignment="1">
      <alignment vertical="center" wrapText="1"/>
    </xf>
    <xf numFmtId="165" fontId="30" fillId="8" borderId="57" xfId="0" applyNumberFormat="1" applyFont="1" applyFill="1" applyBorder="1" applyAlignment="1">
      <alignment vertical="center" wrapText="1"/>
    </xf>
    <xf numFmtId="165" fontId="30" fillId="23" borderId="2" xfId="0" applyNumberFormat="1" applyFont="1" applyFill="1" applyBorder="1" applyAlignment="1">
      <alignment vertical="center" wrapText="1"/>
    </xf>
    <xf numFmtId="165" fontId="30" fillId="20" borderId="2" xfId="0" applyNumberFormat="1" applyFont="1" applyFill="1" applyBorder="1" applyAlignment="1">
      <alignment vertical="center" wrapText="1"/>
    </xf>
    <xf numFmtId="165" fontId="30" fillId="21" borderId="2" xfId="0" applyNumberFormat="1" applyFont="1" applyFill="1" applyBorder="1" applyAlignment="1">
      <alignment vertical="center" wrapText="1"/>
    </xf>
    <xf numFmtId="165" fontId="30" fillId="22" borderId="12" xfId="0" applyNumberFormat="1" applyFont="1" applyFill="1" applyBorder="1" applyAlignment="1">
      <alignment vertical="center" wrapText="1"/>
    </xf>
    <xf numFmtId="0" fontId="30" fillId="17" borderId="15" xfId="0" applyFont="1" applyFill="1" applyBorder="1" applyAlignment="1">
      <alignment horizontal="center" vertical="center"/>
    </xf>
    <xf numFmtId="0" fontId="30" fillId="17" borderId="9" xfId="0" applyFont="1" applyFill="1" applyBorder="1" applyAlignment="1">
      <alignment horizontal="center" vertical="center"/>
    </xf>
    <xf numFmtId="0" fontId="30" fillId="24" borderId="9" xfId="0" applyFont="1" applyFill="1" applyBorder="1" applyAlignment="1">
      <alignment horizontal="center" vertical="center"/>
    </xf>
    <xf numFmtId="0" fontId="30" fillId="3" borderId="9" xfId="0" applyFont="1" applyFill="1" applyBorder="1" applyAlignment="1">
      <alignment horizontal="center" vertical="center"/>
    </xf>
    <xf numFmtId="0" fontId="30" fillId="10" borderId="9" xfId="0" applyFont="1" applyFill="1" applyBorder="1" applyAlignment="1">
      <alignment horizontal="center" vertical="center"/>
    </xf>
    <xf numFmtId="0" fontId="30" fillId="14" borderId="9" xfId="0" applyFont="1" applyFill="1" applyBorder="1" applyAlignment="1">
      <alignment horizontal="center" vertical="center"/>
    </xf>
    <xf numFmtId="0" fontId="30" fillId="18" borderId="9" xfId="0" applyFont="1" applyFill="1" applyBorder="1" applyAlignment="1">
      <alignment horizontal="center" vertical="center"/>
    </xf>
    <xf numFmtId="0" fontId="30" fillId="19" borderId="9" xfId="0" applyFont="1" applyFill="1" applyBorder="1" applyAlignment="1">
      <alignment horizontal="center" vertical="center"/>
    </xf>
    <xf numFmtId="0" fontId="30" fillId="16" borderId="9" xfId="0" applyFont="1" applyFill="1" applyBorder="1" applyAlignment="1">
      <alignment horizontal="center" vertical="center"/>
    </xf>
    <xf numFmtId="0" fontId="30" fillId="15" borderId="9" xfId="0" applyFont="1" applyFill="1" applyBorder="1" applyAlignment="1">
      <alignment horizontal="center" vertical="center"/>
    </xf>
    <xf numFmtId="0" fontId="30" fillId="12" borderId="9" xfId="0" applyFont="1" applyFill="1" applyBorder="1" applyAlignment="1">
      <alignment horizontal="center" vertical="center"/>
    </xf>
    <xf numFmtId="0" fontId="30" fillId="11" borderId="9" xfId="0" applyFont="1" applyFill="1" applyBorder="1" applyAlignment="1">
      <alignment horizontal="center" vertical="center"/>
    </xf>
    <xf numFmtId="0" fontId="30" fillId="13" borderId="9" xfId="0" applyFont="1" applyFill="1" applyBorder="1" applyAlignment="1">
      <alignment horizontal="center" vertical="center"/>
    </xf>
    <xf numFmtId="0" fontId="30" fillId="6" borderId="9" xfId="0" applyFont="1" applyFill="1" applyBorder="1" applyAlignment="1">
      <alignment horizontal="center" vertical="center"/>
    </xf>
    <xf numFmtId="0" fontId="30" fillId="8" borderId="59" xfId="0" applyFont="1" applyFill="1" applyBorder="1" applyAlignment="1">
      <alignment horizontal="center" vertical="center"/>
    </xf>
    <xf numFmtId="0" fontId="30" fillId="23" borderId="9" xfId="0" applyFont="1" applyFill="1" applyBorder="1" applyAlignment="1">
      <alignment horizontal="center" vertical="center"/>
    </xf>
    <xf numFmtId="0" fontId="30" fillId="20" borderId="9" xfId="0" applyFont="1" applyFill="1" applyBorder="1" applyAlignment="1">
      <alignment horizontal="center" vertical="center"/>
    </xf>
    <xf numFmtId="0" fontId="30" fillId="21" borderId="9" xfId="0" applyFont="1" applyFill="1" applyBorder="1" applyAlignment="1">
      <alignment horizontal="center" vertical="center"/>
    </xf>
    <xf numFmtId="0" fontId="30" fillId="22" borderId="16" xfId="0" applyFont="1" applyFill="1" applyBorder="1" applyAlignment="1">
      <alignment horizontal="center" vertical="center"/>
    </xf>
    <xf numFmtId="3" fontId="33" fillId="17" borderId="63" xfId="0" applyNumberFormat="1" applyFont="1" applyFill="1" applyBorder="1" applyAlignment="1">
      <alignment horizontal="center" vertical="center"/>
    </xf>
    <xf numFmtId="3" fontId="33" fillId="17" borderId="7" xfId="0" applyNumberFormat="1" applyFont="1" applyFill="1" applyBorder="1" applyAlignment="1">
      <alignment horizontal="center" vertical="center"/>
    </xf>
    <xf numFmtId="3" fontId="33" fillId="24" borderId="7" xfId="0" applyNumberFormat="1" applyFont="1" applyFill="1" applyBorder="1" applyAlignment="1">
      <alignment horizontal="center" vertical="center"/>
    </xf>
    <xf numFmtId="3" fontId="33" fillId="3" borderId="7" xfId="0" applyNumberFormat="1" applyFont="1" applyFill="1" applyBorder="1" applyAlignment="1">
      <alignment horizontal="center" vertical="center"/>
    </xf>
    <xf numFmtId="3" fontId="33" fillId="10" borderId="7" xfId="0" applyNumberFormat="1" applyFont="1" applyFill="1" applyBorder="1" applyAlignment="1">
      <alignment horizontal="center" vertical="center"/>
    </xf>
    <xf numFmtId="3" fontId="33" fillId="14" borderId="7" xfId="0" applyNumberFormat="1" applyFont="1" applyFill="1" applyBorder="1" applyAlignment="1">
      <alignment horizontal="center" vertical="center"/>
    </xf>
    <xf numFmtId="3" fontId="33" fillId="18" borderId="7" xfId="0" applyNumberFormat="1" applyFont="1" applyFill="1" applyBorder="1" applyAlignment="1">
      <alignment horizontal="center" vertical="center"/>
    </xf>
    <xf numFmtId="3" fontId="33" fillId="19" borderId="7" xfId="0" applyNumberFormat="1" applyFont="1" applyFill="1" applyBorder="1" applyAlignment="1">
      <alignment horizontal="center" vertical="center"/>
    </xf>
    <xf numFmtId="3" fontId="33" fillId="16" borderId="7" xfId="0" applyNumberFormat="1" applyFont="1" applyFill="1" applyBorder="1" applyAlignment="1">
      <alignment horizontal="center" vertical="center"/>
    </xf>
    <xf numFmtId="3" fontId="33" fillId="15" borderId="7" xfId="0" applyNumberFormat="1" applyFont="1" applyFill="1" applyBorder="1" applyAlignment="1">
      <alignment horizontal="center" vertical="center"/>
    </xf>
    <xf numFmtId="3" fontId="33" fillId="11" borderId="7" xfId="0" applyNumberFormat="1" applyFont="1" applyFill="1" applyBorder="1" applyAlignment="1">
      <alignment horizontal="center" vertical="center"/>
    </xf>
    <xf numFmtId="3" fontId="33" fillId="12" borderId="7" xfId="0" applyNumberFormat="1" applyFont="1" applyFill="1" applyBorder="1" applyAlignment="1">
      <alignment horizontal="center" vertical="center"/>
    </xf>
    <xf numFmtId="3" fontId="33" fillId="13" borderId="7" xfId="0" applyNumberFormat="1" applyFont="1" applyFill="1" applyBorder="1" applyAlignment="1">
      <alignment horizontal="center" vertical="center"/>
    </xf>
    <xf numFmtId="3" fontId="33" fillId="6" borderId="7" xfId="0" applyNumberFormat="1" applyFont="1" applyFill="1" applyBorder="1" applyAlignment="1">
      <alignment horizontal="center" vertical="center"/>
    </xf>
    <xf numFmtId="3" fontId="33" fillId="8" borderId="56" xfId="0" applyNumberFormat="1" applyFont="1" applyFill="1" applyBorder="1" applyAlignment="1">
      <alignment horizontal="center" vertical="center"/>
    </xf>
    <xf numFmtId="3" fontId="33" fillId="23" borderId="7" xfId="0" applyNumberFormat="1" applyFont="1" applyFill="1" applyBorder="1" applyAlignment="1">
      <alignment horizontal="center" vertical="center"/>
    </xf>
    <xf numFmtId="3" fontId="33" fillId="20" borderId="7" xfId="0" applyNumberFormat="1" applyFont="1" applyFill="1" applyBorder="1" applyAlignment="1">
      <alignment horizontal="center" vertical="center"/>
    </xf>
    <xf numFmtId="3" fontId="33" fillId="21" borderId="7" xfId="0" applyNumberFormat="1" applyFont="1" applyFill="1" applyBorder="1" applyAlignment="1">
      <alignment horizontal="center" vertical="center"/>
    </xf>
    <xf numFmtId="3" fontId="33" fillId="22" borderId="11" xfId="0" applyNumberFormat="1" applyFont="1" applyFill="1" applyBorder="1" applyAlignment="1">
      <alignment horizontal="center" vertical="center"/>
    </xf>
    <xf numFmtId="0" fontId="23" fillId="0" borderId="20" xfId="0" applyFont="1" applyFill="1" applyBorder="1" applyAlignment="1">
      <alignment horizontal="left" vertical="center" wrapText="1"/>
    </xf>
    <xf numFmtId="0" fontId="6" fillId="0" borderId="21" xfId="0" applyFont="1" applyFill="1" applyBorder="1" applyAlignment="1">
      <alignment horizontal="left" vertical="center" wrapText="1"/>
    </xf>
    <xf numFmtId="0" fontId="6" fillId="0" borderId="22" xfId="0" applyFont="1" applyFill="1" applyBorder="1" applyAlignment="1">
      <alignment horizontal="left" vertical="center" wrapText="1"/>
    </xf>
    <xf numFmtId="0" fontId="30" fillId="2" borderId="24" xfId="0" applyFont="1" applyFill="1" applyBorder="1" applyAlignment="1">
      <alignment horizontal="left" vertical="center" wrapText="1"/>
    </xf>
    <xf numFmtId="0" fontId="30" fillId="2" borderId="31" xfId="0" applyFont="1" applyFill="1" applyBorder="1" applyAlignment="1">
      <alignment horizontal="left" vertical="center" wrapText="1"/>
    </xf>
    <xf numFmtId="167" fontId="18" fillId="2" borderId="23" xfId="0" applyNumberFormat="1" applyFont="1" applyFill="1" applyBorder="1" applyAlignment="1">
      <alignment horizontal="right" vertical="center"/>
    </xf>
    <xf numFmtId="167" fontId="18" fillId="2" borderId="24" xfId="0" applyNumberFormat="1" applyFont="1" applyFill="1" applyBorder="1" applyAlignment="1">
      <alignment horizontal="right" vertical="center"/>
    </xf>
    <xf numFmtId="0" fontId="14" fillId="2" borderId="32" xfId="0" applyFont="1" applyFill="1" applyBorder="1" applyAlignment="1">
      <alignment horizontal="center" vertical="center" wrapText="1"/>
    </xf>
    <xf numFmtId="0" fontId="14" fillId="2" borderId="33" xfId="0" applyFont="1" applyFill="1" applyBorder="1" applyAlignment="1">
      <alignment horizontal="center" vertical="center" wrapText="1"/>
    </xf>
    <xf numFmtId="0" fontId="14" fillId="2" borderId="34" xfId="0" applyFont="1" applyFill="1" applyBorder="1" applyAlignment="1">
      <alignment horizontal="center" vertical="center" wrapText="1"/>
    </xf>
    <xf numFmtId="166" fontId="18" fillId="2" borderId="23" xfId="0" applyNumberFormat="1" applyFont="1" applyFill="1" applyBorder="1" applyAlignment="1">
      <alignment horizontal="right" vertical="center" wrapText="1"/>
    </xf>
    <xf numFmtId="166" fontId="18" fillId="2" borderId="24" xfId="0" applyNumberFormat="1" applyFont="1" applyFill="1" applyBorder="1" applyAlignment="1">
      <alignment horizontal="right" vertical="center" wrapText="1"/>
    </xf>
    <xf numFmtId="0" fontId="30" fillId="3" borderId="26" xfId="0" applyFont="1" applyFill="1" applyBorder="1" applyAlignment="1">
      <alignment horizontal="left" vertical="center" wrapText="1"/>
    </xf>
    <xf numFmtId="0" fontId="30" fillId="3" borderId="27" xfId="0" applyFont="1" applyFill="1" applyBorder="1" applyAlignment="1">
      <alignment horizontal="left" vertical="center" wrapText="1"/>
    </xf>
    <xf numFmtId="9" fontId="27" fillId="3" borderId="25" xfId="0" applyNumberFormat="1" applyFont="1" applyFill="1" applyBorder="1" applyAlignment="1">
      <alignment horizontal="center" vertical="center"/>
    </xf>
    <xf numFmtId="9" fontId="27" fillId="3" borderId="27" xfId="0" applyNumberFormat="1" applyFont="1" applyFill="1" applyBorder="1" applyAlignment="1">
      <alignment horizontal="center" vertical="center"/>
    </xf>
    <xf numFmtId="0" fontId="22" fillId="7" borderId="48" xfId="0" applyFont="1" applyFill="1" applyBorder="1" applyAlignment="1">
      <alignment horizontal="center" vertical="center" wrapText="1"/>
    </xf>
    <xf numFmtId="0" fontId="22" fillId="7" borderId="49" xfId="0" applyFont="1" applyFill="1" applyBorder="1" applyAlignment="1">
      <alignment horizontal="center" vertical="center" wrapText="1"/>
    </xf>
    <xf numFmtId="0" fontId="22" fillId="7" borderId="50" xfId="0" applyFont="1" applyFill="1" applyBorder="1" applyAlignment="1">
      <alignment horizontal="center" vertical="center" wrapText="1"/>
    </xf>
    <xf numFmtId="165" fontId="20" fillId="9" borderId="17" xfId="0" applyNumberFormat="1" applyFont="1" applyFill="1" applyBorder="1" applyAlignment="1">
      <alignment horizontal="center" vertical="center" wrapText="1"/>
    </xf>
    <xf numFmtId="165" fontId="20" fillId="9" borderId="18" xfId="0" applyNumberFormat="1" applyFont="1" applyFill="1" applyBorder="1" applyAlignment="1">
      <alignment horizontal="center" vertical="center" wrapText="1"/>
    </xf>
    <xf numFmtId="165" fontId="20" fillId="9" borderId="19" xfId="0" applyNumberFormat="1" applyFont="1" applyFill="1" applyBorder="1" applyAlignment="1">
      <alignment horizontal="center" vertical="center" wrapText="1"/>
    </xf>
    <xf numFmtId="0" fontId="23" fillId="0" borderId="17" xfId="0" applyFont="1" applyFill="1" applyBorder="1" applyAlignment="1">
      <alignment horizontal="left" vertical="center" wrapText="1"/>
    </xf>
    <xf numFmtId="0" fontId="6" fillId="0" borderId="18" xfId="0" applyFont="1" applyFill="1" applyBorder="1" applyAlignment="1">
      <alignment horizontal="left" vertical="center"/>
    </xf>
    <xf numFmtId="0" fontId="6" fillId="0" borderId="19" xfId="0" applyFont="1" applyFill="1" applyBorder="1" applyAlignment="1">
      <alignment horizontal="left" vertical="center"/>
    </xf>
    <xf numFmtId="0" fontId="6" fillId="0" borderId="21" xfId="0" applyFont="1" applyFill="1" applyBorder="1" applyAlignment="1">
      <alignment horizontal="left" vertical="center"/>
    </xf>
    <xf numFmtId="0" fontId="6" fillId="0" borderId="22" xfId="0" applyFont="1" applyFill="1" applyBorder="1" applyAlignment="1">
      <alignment horizontal="left" vertical="center"/>
    </xf>
    <xf numFmtId="0" fontId="19" fillId="0" borderId="54" xfId="0" applyFont="1" applyFill="1" applyBorder="1" applyAlignment="1">
      <alignment horizontal="left" vertical="center" wrapText="1"/>
    </xf>
    <xf numFmtId="0" fontId="19" fillId="0" borderId="21" xfId="0" applyFont="1" applyFill="1" applyBorder="1" applyAlignment="1">
      <alignment horizontal="left" vertical="center"/>
    </xf>
    <xf numFmtId="0" fontId="19" fillId="0" borderId="55" xfId="0" applyFont="1" applyFill="1" applyBorder="1" applyAlignment="1">
      <alignment horizontal="left" vertical="center"/>
    </xf>
    <xf numFmtId="0" fontId="19" fillId="0" borderId="20" xfId="0" applyFont="1" applyFill="1" applyBorder="1" applyAlignment="1">
      <alignment horizontal="left" vertical="center" wrapText="1"/>
    </xf>
    <xf numFmtId="0" fontId="19" fillId="0" borderId="21" xfId="0" applyFont="1" applyFill="1" applyBorder="1" applyAlignment="1">
      <alignment horizontal="left" vertical="center" wrapText="1"/>
    </xf>
    <xf numFmtId="0" fontId="19" fillId="0" borderId="22" xfId="0" applyFont="1" applyFill="1" applyBorder="1" applyAlignment="1">
      <alignment horizontal="left" vertical="center" wrapText="1"/>
    </xf>
    <xf numFmtId="0" fontId="23" fillId="0" borderId="21" xfId="0" applyFont="1" applyFill="1" applyBorder="1" applyAlignment="1">
      <alignment horizontal="left" vertical="center" wrapText="1"/>
    </xf>
    <xf numFmtId="0" fontId="23" fillId="0" borderId="22" xfId="0" applyFont="1" applyFill="1" applyBorder="1" applyAlignment="1">
      <alignment horizontal="left" vertical="center" wrapText="1"/>
    </xf>
    <xf numFmtId="0" fontId="14" fillId="3" borderId="25" xfId="0" applyFont="1" applyFill="1" applyBorder="1" applyAlignment="1">
      <alignment horizontal="center" vertical="center" wrapText="1"/>
    </xf>
    <xf numFmtId="0" fontId="14" fillId="3" borderId="26" xfId="0" applyFont="1" applyFill="1" applyBorder="1" applyAlignment="1">
      <alignment horizontal="center" vertical="center" wrapText="1"/>
    </xf>
    <xf numFmtId="0" fontId="14" fillId="3" borderId="27" xfId="0" applyFont="1" applyFill="1" applyBorder="1" applyAlignment="1">
      <alignment horizontal="center" vertical="center" wrapText="1"/>
    </xf>
    <xf numFmtId="166" fontId="18" fillId="3" borderId="25" xfId="0" applyNumberFormat="1" applyFont="1" applyFill="1" applyBorder="1" applyAlignment="1">
      <alignment horizontal="right" vertical="center" wrapText="1"/>
    </xf>
    <xf numFmtId="166" fontId="18" fillId="3" borderId="26" xfId="0" applyNumberFormat="1" applyFont="1" applyFill="1" applyBorder="1" applyAlignment="1">
      <alignment horizontal="right" vertical="center" wrapText="1"/>
    </xf>
    <xf numFmtId="167" fontId="18" fillId="3" borderId="25" xfId="0" applyNumberFormat="1" applyFont="1" applyFill="1" applyBorder="1" applyAlignment="1">
      <alignment horizontal="right" vertical="center"/>
    </xf>
    <xf numFmtId="167" fontId="18" fillId="3" borderId="26" xfId="0" applyNumberFormat="1" applyFont="1" applyFill="1" applyBorder="1" applyAlignment="1">
      <alignment horizontal="right" vertical="center"/>
    </xf>
    <xf numFmtId="9" fontId="27" fillId="2" borderId="23" xfId="0" applyNumberFormat="1" applyFont="1" applyFill="1" applyBorder="1" applyAlignment="1">
      <alignment horizontal="center" vertical="center"/>
    </xf>
    <xf numFmtId="9" fontId="27" fillId="2" borderId="31" xfId="0" applyNumberFormat="1" applyFont="1" applyFill="1" applyBorder="1" applyAlignment="1">
      <alignment horizontal="center" vertical="center"/>
    </xf>
    <xf numFmtId="0" fontId="12" fillId="0" borderId="28" xfId="0" applyFont="1" applyFill="1" applyBorder="1" applyAlignment="1">
      <alignment horizontal="left"/>
    </xf>
    <xf numFmtId="0" fontId="12" fillId="0" borderId="29" xfId="0" applyFont="1" applyFill="1" applyBorder="1" applyAlignment="1">
      <alignment horizontal="left"/>
    </xf>
    <xf numFmtId="0" fontId="12" fillId="0" borderId="30" xfId="0" applyFont="1" applyFill="1" applyBorder="1" applyAlignment="1">
      <alignment horizontal="left"/>
    </xf>
    <xf numFmtId="0" fontId="14" fillId="9" borderId="35" xfId="0" applyFont="1" applyFill="1" applyBorder="1" applyAlignment="1">
      <alignment horizontal="center" vertical="center" wrapText="1"/>
    </xf>
    <xf numFmtId="0" fontId="14" fillId="9" borderId="36" xfId="0" applyFont="1" applyFill="1" applyBorder="1" applyAlignment="1">
      <alignment horizontal="center" vertical="center" wrapText="1"/>
    </xf>
    <xf numFmtId="0" fontId="14" fillId="9" borderId="37" xfId="0" applyFont="1" applyFill="1" applyBorder="1" applyAlignment="1">
      <alignment horizontal="center" vertical="center" wrapText="1"/>
    </xf>
    <xf numFmtId="0" fontId="14" fillId="9" borderId="17" xfId="0" applyFont="1" applyFill="1" applyBorder="1" applyAlignment="1">
      <alignment horizontal="center" vertical="center" wrapText="1"/>
    </xf>
    <xf numFmtId="0" fontId="14" fillId="9" borderId="18" xfId="0" applyFont="1" applyFill="1" applyBorder="1" applyAlignment="1">
      <alignment horizontal="center" vertical="center" wrapText="1"/>
    </xf>
    <xf numFmtId="0" fontId="14" fillId="9" borderId="19" xfId="0" applyFont="1" applyFill="1" applyBorder="1" applyAlignment="1">
      <alignment horizontal="center" vertical="center" wrapText="1"/>
    </xf>
    <xf numFmtId="0" fontId="25" fillId="4" borderId="2" xfId="0" applyFont="1" applyFill="1" applyBorder="1" applyAlignment="1">
      <alignment horizontal="center" vertical="center"/>
    </xf>
    <xf numFmtId="0" fontId="34" fillId="4" borderId="1" xfId="0" applyFont="1" applyFill="1" applyBorder="1" applyAlignment="1">
      <alignment horizontal="center" vertical="center"/>
    </xf>
    <xf numFmtId="0" fontId="34" fillId="4" borderId="4" xfId="0" applyFont="1" applyFill="1" applyBorder="1" applyAlignment="1">
      <alignment horizontal="center" vertical="center"/>
    </xf>
    <xf numFmtId="0" fontId="31" fillId="5" borderId="43" xfId="0" applyFont="1" applyFill="1" applyBorder="1" applyAlignment="1">
      <alignment horizontal="center" vertical="center"/>
    </xf>
    <xf numFmtId="0" fontId="31" fillId="5" borderId="44" xfId="0" applyFont="1" applyFill="1" applyBorder="1" applyAlignment="1">
      <alignment horizontal="center" vertical="center"/>
    </xf>
    <xf numFmtId="0" fontId="31" fillId="5" borderId="45" xfId="0" applyFont="1" applyFill="1" applyBorder="1" applyAlignment="1">
      <alignment horizontal="center" vertical="center"/>
    </xf>
    <xf numFmtId="0" fontId="17" fillId="0" borderId="41" xfId="0" applyFont="1" applyFill="1" applyBorder="1" applyAlignment="1">
      <alignment horizontal="center" vertical="center" wrapText="1"/>
    </xf>
    <xf numFmtId="0" fontId="17" fillId="0" borderId="42" xfId="0" applyFont="1" applyFill="1" applyBorder="1" applyAlignment="1">
      <alignment horizontal="center" vertical="center" wrapText="1"/>
    </xf>
    <xf numFmtId="0" fontId="17" fillId="0" borderId="46" xfId="0" applyFont="1" applyFill="1" applyBorder="1" applyAlignment="1">
      <alignment horizontal="center" vertical="center" wrapText="1"/>
    </xf>
    <xf numFmtId="0" fontId="17" fillId="0" borderId="47" xfId="0" applyFont="1" applyFill="1" applyBorder="1" applyAlignment="1">
      <alignment horizontal="center" vertical="center" wrapText="1"/>
    </xf>
    <xf numFmtId="0" fontId="17" fillId="0" borderId="40" xfId="0" applyFont="1" applyFill="1" applyBorder="1" applyAlignment="1">
      <alignment horizontal="center" vertical="center" wrapText="1"/>
    </xf>
    <xf numFmtId="0" fontId="22" fillId="0" borderId="40"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23" fillId="0" borderId="41" xfId="0" applyFont="1" applyFill="1" applyBorder="1" applyAlignment="1">
      <alignment horizontal="center" vertical="center" wrapText="1"/>
    </xf>
    <xf numFmtId="0" fontId="23" fillId="0" borderId="42" xfId="0" applyFont="1" applyFill="1" applyBorder="1" applyAlignment="1">
      <alignment horizontal="center" vertical="center" wrapText="1"/>
    </xf>
    <xf numFmtId="167" fontId="20" fillId="0" borderId="38" xfId="0" applyNumberFormat="1" applyFont="1" applyFill="1" applyBorder="1" applyAlignment="1">
      <alignment horizontal="center" vertical="center" wrapText="1"/>
    </xf>
    <xf numFmtId="167" fontId="17" fillId="0" borderId="51" xfId="0" applyNumberFormat="1" applyFont="1" applyFill="1" applyBorder="1" applyAlignment="1">
      <alignment horizontal="center" vertical="center" wrapText="1"/>
    </xf>
    <xf numFmtId="167" fontId="17" fillId="0" borderId="11" xfId="0" applyNumberFormat="1" applyFont="1" applyFill="1" applyBorder="1" applyAlignment="1">
      <alignment horizontal="center" vertical="center" wrapText="1"/>
    </xf>
    <xf numFmtId="167" fontId="17" fillId="0" borderId="12" xfId="0" applyNumberFormat="1" applyFont="1" applyFill="1" applyBorder="1" applyAlignment="1">
      <alignment horizontal="center" vertical="center" wrapText="1"/>
    </xf>
    <xf numFmtId="0" fontId="23" fillId="0" borderId="38"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0" fillId="0" borderId="40" xfId="0" applyFont="1" applyFill="1" applyBorder="1" applyAlignment="1">
      <alignment horizontal="center" vertical="center" wrapText="1"/>
    </xf>
    <xf numFmtId="0" fontId="20" fillId="0" borderId="14" xfId="0" applyFont="1" applyFill="1" applyBorder="1" applyAlignment="1">
      <alignment horizontal="center" vertical="center" wrapText="1"/>
    </xf>
    <xf numFmtId="0" fontId="17" fillId="0" borderId="52" xfId="0" applyFont="1" applyFill="1" applyBorder="1" applyAlignment="1">
      <alignment horizontal="center" vertical="center" wrapText="1"/>
    </xf>
    <xf numFmtId="0" fontId="17" fillId="0" borderId="53" xfId="0" applyFont="1" applyFill="1" applyBorder="1" applyAlignment="1">
      <alignment horizontal="center" vertical="center" wrapText="1"/>
    </xf>
    <xf numFmtId="0" fontId="8" fillId="0" borderId="29" xfId="0" applyFont="1" applyFill="1" applyBorder="1" applyAlignment="1">
      <alignment horizontal="center" vertical="center" textRotation="90"/>
    </xf>
    <xf numFmtId="0" fontId="8" fillId="0" borderId="44" xfId="0" applyFont="1" applyFill="1" applyBorder="1" applyAlignment="1">
      <alignment horizontal="center" vertical="center" textRotation="90"/>
    </xf>
    <xf numFmtId="0" fontId="17" fillId="0" borderId="39" xfId="0" applyFont="1" applyFill="1" applyBorder="1" applyAlignment="1">
      <alignment horizontal="center" vertical="center" wrapText="1"/>
    </xf>
    <xf numFmtId="0" fontId="28" fillId="9" borderId="35" xfId="0" applyFont="1" applyFill="1" applyBorder="1" applyAlignment="1">
      <alignment horizontal="center" vertical="center" wrapText="1"/>
    </xf>
    <xf numFmtId="0" fontId="28" fillId="9" borderId="36" xfId="0" applyFont="1" applyFill="1" applyBorder="1" applyAlignment="1">
      <alignment horizontal="center" vertical="center" wrapText="1"/>
    </xf>
    <xf numFmtId="0" fontId="28" fillId="9" borderId="37"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28" fillId="9" borderId="5" xfId="0" applyFont="1" applyFill="1" applyBorder="1" applyAlignment="1">
      <alignment horizontal="center" vertical="center" wrapText="1"/>
    </xf>
    <xf numFmtId="0" fontId="28" fillId="9" borderId="6" xfId="0" applyFont="1" applyFill="1" applyBorder="1" applyAlignment="1">
      <alignment horizontal="center" vertical="center" wrapText="1"/>
    </xf>
  </cellXfs>
  <cellStyles count="6">
    <cellStyle name="Normal" xfId="0" builtinId="0"/>
    <cellStyle name="Normal 2" xfId="1"/>
    <cellStyle name="Normal 3" xfId="2"/>
    <cellStyle name="Normal 4" xfId="3"/>
    <cellStyle name="Normal 5" xfId="4"/>
    <cellStyle name="Normal 6" xfId="5"/>
  </cellStyles>
  <dxfs count="0"/>
  <tableStyles count="0" defaultTableStyle="TableStyleMedium9" defaultPivotStyle="PivotStyleLight16"/>
  <colors>
    <mruColors>
      <color rgb="FFFFFF9F"/>
      <color rgb="FFFFFF8B"/>
      <color rgb="FF9FFFCA"/>
      <color rgb="FF8FFFC2"/>
      <color rgb="FF1DFF83"/>
      <color rgb="FF47FF9A"/>
      <color rgb="FF71FFB1"/>
      <color rgb="FF9BFFC8"/>
      <color rgb="FFFFFF47"/>
      <color rgb="FFFFFF69"/>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203200</xdr:colOff>
      <xdr:row>38</xdr:row>
      <xdr:rowOff>219075</xdr:rowOff>
    </xdr:from>
    <xdr:to>
      <xdr:col>7</xdr:col>
      <xdr:colOff>898525</xdr:colOff>
      <xdr:row>38</xdr:row>
      <xdr:rowOff>219075</xdr:rowOff>
    </xdr:to>
    <xdr:sp macro="" textlink="">
      <xdr:nvSpPr>
        <xdr:cNvPr id="9" name="Line 49"/>
        <xdr:cNvSpPr>
          <a:spLocks noChangeShapeType="1"/>
        </xdr:cNvSpPr>
      </xdr:nvSpPr>
      <xdr:spPr bwMode="auto">
        <a:xfrm>
          <a:off x="7975600" y="15890875"/>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40</xdr:row>
      <xdr:rowOff>244475</xdr:rowOff>
    </xdr:from>
    <xdr:to>
      <xdr:col>7</xdr:col>
      <xdr:colOff>949325</xdr:colOff>
      <xdr:row>40</xdr:row>
      <xdr:rowOff>244475</xdr:rowOff>
    </xdr:to>
    <xdr:sp macro="" textlink="">
      <xdr:nvSpPr>
        <xdr:cNvPr id="10" name="Line 49"/>
        <xdr:cNvSpPr>
          <a:spLocks noChangeShapeType="1"/>
        </xdr:cNvSpPr>
      </xdr:nvSpPr>
      <xdr:spPr bwMode="auto">
        <a:xfrm>
          <a:off x="8026400" y="18151475"/>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304800</xdr:colOff>
      <xdr:row>37</xdr:row>
      <xdr:rowOff>228600</xdr:rowOff>
    </xdr:from>
    <xdr:to>
      <xdr:col>7</xdr:col>
      <xdr:colOff>1000125</xdr:colOff>
      <xdr:row>37</xdr:row>
      <xdr:rowOff>228600</xdr:rowOff>
    </xdr:to>
    <xdr:sp macro="" textlink="">
      <xdr:nvSpPr>
        <xdr:cNvPr id="12" name="Line 49"/>
        <xdr:cNvSpPr>
          <a:spLocks noChangeShapeType="1"/>
        </xdr:cNvSpPr>
      </xdr:nvSpPr>
      <xdr:spPr bwMode="auto">
        <a:xfrm>
          <a:off x="7975600" y="16789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35</xdr:row>
      <xdr:rowOff>228600</xdr:rowOff>
    </xdr:from>
    <xdr:to>
      <xdr:col>7</xdr:col>
      <xdr:colOff>962025</xdr:colOff>
      <xdr:row>35</xdr:row>
      <xdr:rowOff>228600</xdr:rowOff>
    </xdr:to>
    <xdr:sp macro="" textlink="">
      <xdr:nvSpPr>
        <xdr:cNvPr id="13" name="Line 49"/>
        <xdr:cNvSpPr>
          <a:spLocks noChangeShapeType="1"/>
        </xdr:cNvSpPr>
      </xdr:nvSpPr>
      <xdr:spPr bwMode="auto">
        <a:xfrm>
          <a:off x="7937500" y="15900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190500</xdr:colOff>
      <xdr:row>36</xdr:row>
      <xdr:rowOff>228600</xdr:rowOff>
    </xdr:from>
    <xdr:to>
      <xdr:col>7</xdr:col>
      <xdr:colOff>885825</xdr:colOff>
      <xdr:row>36</xdr:row>
      <xdr:rowOff>228600</xdr:rowOff>
    </xdr:to>
    <xdr:sp macro="" textlink="">
      <xdr:nvSpPr>
        <xdr:cNvPr id="15" name="Line 49"/>
        <xdr:cNvSpPr>
          <a:spLocks noChangeShapeType="1"/>
        </xdr:cNvSpPr>
      </xdr:nvSpPr>
      <xdr:spPr bwMode="auto">
        <a:xfrm>
          <a:off x="7861300" y="16344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41</xdr:row>
      <xdr:rowOff>254000</xdr:rowOff>
    </xdr:from>
    <xdr:to>
      <xdr:col>7</xdr:col>
      <xdr:colOff>911225</xdr:colOff>
      <xdr:row>41</xdr:row>
      <xdr:rowOff>254000</xdr:rowOff>
    </xdr:to>
    <xdr:sp macro="" textlink="">
      <xdr:nvSpPr>
        <xdr:cNvPr id="16" name="Line 49"/>
        <xdr:cNvSpPr>
          <a:spLocks noChangeShapeType="1"/>
        </xdr:cNvSpPr>
      </xdr:nvSpPr>
      <xdr:spPr bwMode="auto">
        <a:xfrm>
          <a:off x="7886700" y="18148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31</xdr:row>
      <xdr:rowOff>215900</xdr:rowOff>
    </xdr:from>
    <xdr:to>
      <xdr:col>7</xdr:col>
      <xdr:colOff>911225</xdr:colOff>
      <xdr:row>31</xdr:row>
      <xdr:rowOff>215900</xdr:rowOff>
    </xdr:to>
    <xdr:sp macro="" textlink="">
      <xdr:nvSpPr>
        <xdr:cNvPr id="17" name="Line 49"/>
        <xdr:cNvSpPr>
          <a:spLocks noChangeShapeType="1"/>
        </xdr:cNvSpPr>
      </xdr:nvSpPr>
      <xdr:spPr bwMode="auto">
        <a:xfrm>
          <a:off x="7988300" y="11899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12</xdr:row>
      <xdr:rowOff>215900</xdr:rowOff>
    </xdr:from>
    <xdr:to>
      <xdr:col>7</xdr:col>
      <xdr:colOff>923925</xdr:colOff>
      <xdr:row>12</xdr:row>
      <xdr:rowOff>215900</xdr:rowOff>
    </xdr:to>
    <xdr:sp macro="" textlink="">
      <xdr:nvSpPr>
        <xdr:cNvPr id="18" name="Line 49"/>
        <xdr:cNvSpPr>
          <a:spLocks noChangeShapeType="1"/>
        </xdr:cNvSpPr>
      </xdr:nvSpPr>
      <xdr:spPr bwMode="auto">
        <a:xfrm>
          <a:off x="7620000" y="11442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42</xdr:row>
      <xdr:rowOff>254000</xdr:rowOff>
    </xdr:from>
    <xdr:to>
      <xdr:col>7</xdr:col>
      <xdr:colOff>923925</xdr:colOff>
      <xdr:row>42</xdr:row>
      <xdr:rowOff>254000</xdr:rowOff>
    </xdr:to>
    <xdr:sp macro="" textlink="">
      <xdr:nvSpPr>
        <xdr:cNvPr id="19" name="Line 49"/>
        <xdr:cNvSpPr>
          <a:spLocks noChangeShapeType="1"/>
        </xdr:cNvSpPr>
      </xdr:nvSpPr>
      <xdr:spPr bwMode="auto">
        <a:xfrm>
          <a:off x="7899400" y="19037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44</xdr:row>
      <xdr:rowOff>228600</xdr:rowOff>
    </xdr:from>
    <xdr:to>
      <xdr:col>7</xdr:col>
      <xdr:colOff>962025</xdr:colOff>
      <xdr:row>44</xdr:row>
      <xdr:rowOff>228600</xdr:rowOff>
    </xdr:to>
    <xdr:sp macro="" textlink="">
      <xdr:nvSpPr>
        <xdr:cNvPr id="20" name="Line 49"/>
        <xdr:cNvSpPr>
          <a:spLocks noChangeShapeType="1"/>
        </xdr:cNvSpPr>
      </xdr:nvSpPr>
      <xdr:spPr bwMode="auto">
        <a:xfrm>
          <a:off x="7937500" y="19900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43</xdr:row>
      <xdr:rowOff>254000</xdr:rowOff>
    </xdr:from>
    <xdr:to>
      <xdr:col>7</xdr:col>
      <xdr:colOff>936625</xdr:colOff>
      <xdr:row>43</xdr:row>
      <xdr:rowOff>254000</xdr:rowOff>
    </xdr:to>
    <xdr:sp macro="" textlink="">
      <xdr:nvSpPr>
        <xdr:cNvPr id="21" name="Line 49"/>
        <xdr:cNvSpPr>
          <a:spLocks noChangeShapeType="1"/>
        </xdr:cNvSpPr>
      </xdr:nvSpPr>
      <xdr:spPr bwMode="auto">
        <a:xfrm>
          <a:off x="7912100" y="18592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25</xdr:row>
      <xdr:rowOff>228600</xdr:rowOff>
    </xdr:from>
    <xdr:to>
      <xdr:col>7</xdr:col>
      <xdr:colOff>949325</xdr:colOff>
      <xdr:row>25</xdr:row>
      <xdr:rowOff>228600</xdr:rowOff>
    </xdr:to>
    <xdr:sp macro="" textlink="">
      <xdr:nvSpPr>
        <xdr:cNvPr id="22" name="Line 49"/>
        <xdr:cNvSpPr>
          <a:spLocks noChangeShapeType="1"/>
        </xdr:cNvSpPr>
      </xdr:nvSpPr>
      <xdr:spPr bwMode="auto">
        <a:xfrm>
          <a:off x="7645400" y="9677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20</xdr:row>
      <xdr:rowOff>215900</xdr:rowOff>
    </xdr:from>
    <xdr:to>
      <xdr:col>7</xdr:col>
      <xdr:colOff>974725</xdr:colOff>
      <xdr:row>20</xdr:row>
      <xdr:rowOff>215900</xdr:rowOff>
    </xdr:to>
    <xdr:sp macro="" textlink="">
      <xdr:nvSpPr>
        <xdr:cNvPr id="23" name="Line 49"/>
        <xdr:cNvSpPr>
          <a:spLocks noChangeShapeType="1"/>
        </xdr:cNvSpPr>
      </xdr:nvSpPr>
      <xdr:spPr bwMode="auto">
        <a:xfrm>
          <a:off x="7670800" y="9220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23</xdr:row>
      <xdr:rowOff>215900</xdr:rowOff>
    </xdr:from>
    <xdr:to>
      <xdr:col>7</xdr:col>
      <xdr:colOff>923925</xdr:colOff>
      <xdr:row>23</xdr:row>
      <xdr:rowOff>215900</xdr:rowOff>
    </xdr:to>
    <xdr:sp macro="" textlink="">
      <xdr:nvSpPr>
        <xdr:cNvPr id="24" name="Line 49"/>
        <xdr:cNvSpPr>
          <a:spLocks noChangeShapeType="1"/>
        </xdr:cNvSpPr>
      </xdr:nvSpPr>
      <xdr:spPr bwMode="auto">
        <a:xfrm>
          <a:off x="7620000" y="8775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22</xdr:row>
      <xdr:rowOff>215900</xdr:rowOff>
    </xdr:from>
    <xdr:to>
      <xdr:col>7</xdr:col>
      <xdr:colOff>974725</xdr:colOff>
      <xdr:row>22</xdr:row>
      <xdr:rowOff>215900</xdr:rowOff>
    </xdr:to>
    <xdr:sp macro="" textlink="">
      <xdr:nvSpPr>
        <xdr:cNvPr id="25" name="Line 49"/>
        <xdr:cNvSpPr>
          <a:spLocks noChangeShapeType="1"/>
        </xdr:cNvSpPr>
      </xdr:nvSpPr>
      <xdr:spPr bwMode="auto">
        <a:xfrm>
          <a:off x="7670800" y="8331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21</xdr:row>
      <xdr:rowOff>228600</xdr:rowOff>
    </xdr:from>
    <xdr:to>
      <xdr:col>7</xdr:col>
      <xdr:colOff>936625</xdr:colOff>
      <xdr:row>21</xdr:row>
      <xdr:rowOff>228600</xdr:rowOff>
    </xdr:to>
    <xdr:sp macro="" textlink="">
      <xdr:nvSpPr>
        <xdr:cNvPr id="26" name="Line 49"/>
        <xdr:cNvSpPr>
          <a:spLocks noChangeShapeType="1"/>
        </xdr:cNvSpPr>
      </xdr:nvSpPr>
      <xdr:spPr bwMode="auto">
        <a:xfrm>
          <a:off x="7632700" y="7899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19</xdr:row>
      <xdr:rowOff>228600</xdr:rowOff>
    </xdr:from>
    <xdr:to>
      <xdr:col>7</xdr:col>
      <xdr:colOff>911225</xdr:colOff>
      <xdr:row>19</xdr:row>
      <xdr:rowOff>228600</xdr:rowOff>
    </xdr:to>
    <xdr:sp macro="" textlink="">
      <xdr:nvSpPr>
        <xdr:cNvPr id="27" name="Line 49"/>
        <xdr:cNvSpPr>
          <a:spLocks noChangeShapeType="1"/>
        </xdr:cNvSpPr>
      </xdr:nvSpPr>
      <xdr:spPr bwMode="auto">
        <a:xfrm>
          <a:off x="7607300" y="7454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18</xdr:row>
      <xdr:rowOff>215900</xdr:rowOff>
    </xdr:from>
    <xdr:to>
      <xdr:col>7</xdr:col>
      <xdr:colOff>936625</xdr:colOff>
      <xdr:row>18</xdr:row>
      <xdr:rowOff>215900</xdr:rowOff>
    </xdr:to>
    <xdr:sp macro="" textlink="">
      <xdr:nvSpPr>
        <xdr:cNvPr id="28" name="Line 49"/>
        <xdr:cNvSpPr>
          <a:spLocks noChangeShapeType="1"/>
        </xdr:cNvSpPr>
      </xdr:nvSpPr>
      <xdr:spPr bwMode="auto">
        <a:xfrm>
          <a:off x="7632700" y="6997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17</xdr:row>
      <xdr:rowOff>228600</xdr:rowOff>
    </xdr:from>
    <xdr:to>
      <xdr:col>7</xdr:col>
      <xdr:colOff>898525</xdr:colOff>
      <xdr:row>17</xdr:row>
      <xdr:rowOff>228600</xdr:rowOff>
    </xdr:to>
    <xdr:sp macro="" textlink="">
      <xdr:nvSpPr>
        <xdr:cNvPr id="29" name="Line 49"/>
        <xdr:cNvSpPr>
          <a:spLocks noChangeShapeType="1"/>
        </xdr:cNvSpPr>
      </xdr:nvSpPr>
      <xdr:spPr bwMode="auto">
        <a:xfrm>
          <a:off x="7594600" y="6565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16</xdr:row>
      <xdr:rowOff>215900</xdr:rowOff>
    </xdr:from>
    <xdr:to>
      <xdr:col>7</xdr:col>
      <xdr:colOff>923925</xdr:colOff>
      <xdr:row>16</xdr:row>
      <xdr:rowOff>215900</xdr:rowOff>
    </xdr:to>
    <xdr:sp macro="" textlink="">
      <xdr:nvSpPr>
        <xdr:cNvPr id="30" name="Line 49"/>
        <xdr:cNvSpPr>
          <a:spLocks noChangeShapeType="1"/>
        </xdr:cNvSpPr>
      </xdr:nvSpPr>
      <xdr:spPr bwMode="auto">
        <a:xfrm>
          <a:off x="7620000" y="6108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15</xdr:row>
      <xdr:rowOff>215900</xdr:rowOff>
    </xdr:from>
    <xdr:to>
      <xdr:col>7</xdr:col>
      <xdr:colOff>923925</xdr:colOff>
      <xdr:row>15</xdr:row>
      <xdr:rowOff>215900</xdr:rowOff>
    </xdr:to>
    <xdr:sp macro="" textlink="">
      <xdr:nvSpPr>
        <xdr:cNvPr id="31" name="Line 49"/>
        <xdr:cNvSpPr>
          <a:spLocks noChangeShapeType="1"/>
        </xdr:cNvSpPr>
      </xdr:nvSpPr>
      <xdr:spPr bwMode="auto">
        <a:xfrm>
          <a:off x="7899400" y="5219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14</xdr:row>
      <xdr:rowOff>215900</xdr:rowOff>
    </xdr:from>
    <xdr:to>
      <xdr:col>7</xdr:col>
      <xdr:colOff>898525</xdr:colOff>
      <xdr:row>14</xdr:row>
      <xdr:rowOff>215900</xdr:rowOff>
    </xdr:to>
    <xdr:sp macro="" textlink="">
      <xdr:nvSpPr>
        <xdr:cNvPr id="32" name="Line 49"/>
        <xdr:cNvSpPr>
          <a:spLocks noChangeShapeType="1"/>
        </xdr:cNvSpPr>
      </xdr:nvSpPr>
      <xdr:spPr bwMode="auto">
        <a:xfrm>
          <a:off x="7594600" y="5219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30</xdr:row>
      <xdr:rowOff>228600</xdr:rowOff>
    </xdr:from>
    <xdr:to>
      <xdr:col>7</xdr:col>
      <xdr:colOff>898525</xdr:colOff>
      <xdr:row>30</xdr:row>
      <xdr:rowOff>228600</xdr:rowOff>
    </xdr:to>
    <xdr:sp macro="" textlink="">
      <xdr:nvSpPr>
        <xdr:cNvPr id="34" name="Line 49"/>
        <xdr:cNvSpPr>
          <a:spLocks noChangeShapeType="1"/>
        </xdr:cNvSpPr>
      </xdr:nvSpPr>
      <xdr:spPr bwMode="auto">
        <a:xfrm>
          <a:off x="7594600" y="4343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8</xdr:row>
      <xdr:rowOff>215900</xdr:rowOff>
    </xdr:from>
    <xdr:to>
      <xdr:col>7</xdr:col>
      <xdr:colOff>949325</xdr:colOff>
      <xdr:row>8</xdr:row>
      <xdr:rowOff>215900</xdr:rowOff>
    </xdr:to>
    <xdr:sp macro="" textlink="">
      <xdr:nvSpPr>
        <xdr:cNvPr id="35" name="Line 49"/>
        <xdr:cNvSpPr>
          <a:spLocks noChangeShapeType="1"/>
        </xdr:cNvSpPr>
      </xdr:nvSpPr>
      <xdr:spPr bwMode="auto">
        <a:xfrm>
          <a:off x="7645400" y="3886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7</xdr:row>
      <xdr:rowOff>215900</xdr:rowOff>
    </xdr:from>
    <xdr:to>
      <xdr:col>7</xdr:col>
      <xdr:colOff>898525</xdr:colOff>
      <xdr:row>7</xdr:row>
      <xdr:rowOff>215900</xdr:rowOff>
    </xdr:to>
    <xdr:sp macro="" textlink="">
      <xdr:nvSpPr>
        <xdr:cNvPr id="36" name="Line 49"/>
        <xdr:cNvSpPr>
          <a:spLocks noChangeShapeType="1"/>
        </xdr:cNvSpPr>
      </xdr:nvSpPr>
      <xdr:spPr bwMode="auto">
        <a:xfrm>
          <a:off x="7594600" y="3441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6</xdr:row>
      <xdr:rowOff>228600</xdr:rowOff>
    </xdr:from>
    <xdr:to>
      <xdr:col>7</xdr:col>
      <xdr:colOff>923925</xdr:colOff>
      <xdr:row>6</xdr:row>
      <xdr:rowOff>228600</xdr:rowOff>
    </xdr:to>
    <xdr:sp macro="" textlink="">
      <xdr:nvSpPr>
        <xdr:cNvPr id="37" name="Line 49"/>
        <xdr:cNvSpPr>
          <a:spLocks noChangeShapeType="1"/>
        </xdr:cNvSpPr>
      </xdr:nvSpPr>
      <xdr:spPr bwMode="auto">
        <a:xfrm>
          <a:off x="7620000" y="3009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5</xdr:row>
      <xdr:rowOff>228600</xdr:rowOff>
    </xdr:from>
    <xdr:to>
      <xdr:col>7</xdr:col>
      <xdr:colOff>911225</xdr:colOff>
      <xdr:row>5</xdr:row>
      <xdr:rowOff>228600</xdr:rowOff>
    </xdr:to>
    <xdr:sp macro="" textlink="">
      <xdr:nvSpPr>
        <xdr:cNvPr id="38" name="Line 49"/>
        <xdr:cNvSpPr>
          <a:spLocks noChangeShapeType="1"/>
        </xdr:cNvSpPr>
      </xdr:nvSpPr>
      <xdr:spPr bwMode="auto">
        <a:xfrm>
          <a:off x="7607300" y="2565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4</xdr:row>
      <xdr:rowOff>215900</xdr:rowOff>
    </xdr:from>
    <xdr:to>
      <xdr:col>7</xdr:col>
      <xdr:colOff>949325</xdr:colOff>
      <xdr:row>4</xdr:row>
      <xdr:rowOff>215900</xdr:rowOff>
    </xdr:to>
    <xdr:sp macro="" textlink="">
      <xdr:nvSpPr>
        <xdr:cNvPr id="39" name="Line 49"/>
        <xdr:cNvSpPr>
          <a:spLocks noChangeShapeType="1"/>
        </xdr:cNvSpPr>
      </xdr:nvSpPr>
      <xdr:spPr bwMode="auto">
        <a:xfrm>
          <a:off x="7645400" y="2108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39</xdr:row>
      <xdr:rowOff>254000</xdr:rowOff>
    </xdr:from>
    <xdr:to>
      <xdr:col>7</xdr:col>
      <xdr:colOff>911225</xdr:colOff>
      <xdr:row>39</xdr:row>
      <xdr:rowOff>254000</xdr:rowOff>
    </xdr:to>
    <xdr:sp macro="" textlink="">
      <xdr:nvSpPr>
        <xdr:cNvPr id="42" name="Line 49"/>
        <xdr:cNvSpPr>
          <a:spLocks noChangeShapeType="1"/>
        </xdr:cNvSpPr>
      </xdr:nvSpPr>
      <xdr:spPr bwMode="auto">
        <a:xfrm>
          <a:off x="7886700" y="17703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28</xdr:row>
      <xdr:rowOff>228600</xdr:rowOff>
    </xdr:from>
    <xdr:to>
      <xdr:col>7</xdr:col>
      <xdr:colOff>962025</xdr:colOff>
      <xdr:row>28</xdr:row>
      <xdr:rowOff>228600</xdr:rowOff>
    </xdr:to>
    <xdr:sp macro="" textlink="">
      <xdr:nvSpPr>
        <xdr:cNvPr id="44" name="Line 49"/>
        <xdr:cNvSpPr>
          <a:spLocks noChangeShapeType="1"/>
        </xdr:cNvSpPr>
      </xdr:nvSpPr>
      <xdr:spPr bwMode="auto">
        <a:xfrm>
          <a:off x="8039100" y="10566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139700</xdr:colOff>
      <xdr:row>29</xdr:row>
      <xdr:rowOff>228600</xdr:rowOff>
    </xdr:from>
    <xdr:to>
      <xdr:col>7</xdr:col>
      <xdr:colOff>835025</xdr:colOff>
      <xdr:row>29</xdr:row>
      <xdr:rowOff>228600</xdr:rowOff>
    </xdr:to>
    <xdr:sp macro="" textlink="">
      <xdr:nvSpPr>
        <xdr:cNvPr id="49" name="Line 49"/>
        <xdr:cNvSpPr>
          <a:spLocks noChangeShapeType="1"/>
        </xdr:cNvSpPr>
      </xdr:nvSpPr>
      <xdr:spPr bwMode="auto">
        <a:xfrm>
          <a:off x="7912100" y="11010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177800</xdr:colOff>
      <xdr:row>9</xdr:row>
      <xdr:rowOff>215900</xdr:rowOff>
    </xdr:from>
    <xdr:to>
      <xdr:col>7</xdr:col>
      <xdr:colOff>873125</xdr:colOff>
      <xdr:row>9</xdr:row>
      <xdr:rowOff>215900</xdr:rowOff>
    </xdr:to>
    <xdr:sp macro="" textlink="">
      <xdr:nvSpPr>
        <xdr:cNvPr id="50" name="Line 49"/>
        <xdr:cNvSpPr>
          <a:spLocks noChangeShapeType="1"/>
        </xdr:cNvSpPr>
      </xdr:nvSpPr>
      <xdr:spPr bwMode="auto">
        <a:xfrm>
          <a:off x="7950200" y="9664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24</xdr:row>
      <xdr:rowOff>215900</xdr:rowOff>
    </xdr:from>
    <xdr:to>
      <xdr:col>7</xdr:col>
      <xdr:colOff>898525</xdr:colOff>
      <xdr:row>24</xdr:row>
      <xdr:rowOff>215900</xdr:rowOff>
    </xdr:to>
    <xdr:sp macro="" textlink="">
      <xdr:nvSpPr>
        <xdr:cNvPr id="51" name="Line 49"/>
        <xdr:cNvSpPr>
          <a:spLocks noChangeShapeType="1"/>
        </xdr:cNvSpPr>
      </xdr:nvSpPr>
      <xdr:spPr bwMode="auto">
        <a:xfrm>
          <a:off x="7975600" y="8331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33</xdr:row>
      <xdr:rowOff>215900</xdr:rowOff>
    </xdr:from>
    <xdr:to>
      <xdr:col>7</xdr:col>
      <xdr:colOff>974725</xdr:colOff>
      <xdr:row>33</xdr:row>
      <xdr:rowOff>215900</xdr:rowOff>
    </xdr:to>
    <xdr:sp macro="" textlink="">
      <xdr:nvSpPr>
        <xdr:cNvPr id="52" name="Line 49"/>
        <xdr:cNvSpPr>
          <a:spLocks noChangeShapeType="1"/>
        </xdr:cNvSpPr>
      </xdr:nvSpPr>
      <xdr:spPr bwMode="auto">
        <a:xfrm>
          <a:off x="8051800" y="13233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165100</xdr:colOff>
      <xdr:row>34</xdr:row>
      <xdr:rowOff>228600</xdr:rowOff>
    </xdr:from>
    <xdr:to>
      <xdr:col>7</xdr:col>
      <xdr:colOff>860425</xdr:colOff>
      <xdr:row>34</xdr:row>
      <xdr:rowOff>228600</xdr:rowOff>
    </xdr:to>
    <xdr:sp macro="" textlink="">
      <xdr:nvSpPr>
        <xdr:cNvPr id="53" name="Line 49"/>
        <xdr:cNvSpPr>
          <a:spLocks noChangeShapeType="1"/>
        </xdr:cNvSpPr>
      </xdr:nvSpPr>
      <xdr:spPr bwMode="auto">
        <a:xfrm>
          <a:off x="7937500" y="136906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26</xdr:row>
      <xdr:rowOff>215900</xdr:rowOff>
    </xdr:from>
    <xdr:to>
      <xdr:col>7</xdr:col>
      <xdr:colOff>936625</xdr:colOff>
      <xdr:row>26</xdr:row>
      <xdr:rowOff>215900</xdr:rowOff>
    </xdr:to>
    <xdr:sp macro="" textlink="">
      <xdr:nvSpPr>
        <xdr:cNvPr id="54" name="Line 49"/>
        <xdr:cNvSpPr>
          <a:spLocks noChangeShapeType="1"/>
        </xdr:cNvSpPr>
      </xdr:nvSpPr>
      <xdr:spPr bwMode="auto">
        <a:xfrm>
          <a:off x="8013700" y="14122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190500</xdr:colOff>
      <xdr:row>32</xdr:row>
      <xdr:rowOff>228600</xdr:rowOff>
    </xdr:from>
    <xdr:to>
      <xdr:col>7</xdr:col>
      <xdr:colOff>885825</xdr:colOff>
      <xdr:row>32</xdr:row>
      <xdr:rowOff>228600</xdr:rowOff>
    </xdr:to>
    <xdr:sp macro="" textlink="">
      <xdr:nvSpPr>
        <xdr:cNvPr id="46" name="Line 49"/>
        <xdr:cNvSpPr>
          <a:spLocks noChangeShapeType="1"/>
        </xdr:cNvSpPr>
      </xdr:nvSpPr>
      <xdr:spPr bwMode="auto">
        <a:xfrm>
          <a:off x="7962900" y="14122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165100</xdr:colOff>
      <xdr:row>27</xdr:row>
      <xdr:rowOff>228600</xdr:rowOff>
    </xdr:from>
    <xdr:to>
      <xdr:col>7</xdr:col>
      <xdr:colOff>860425</xdr:colOff>
      <xdr:row>27</xdr:row>
      <xdr:rowOff>228600</xdr:rowOff>
    </xdr:to>
    <xdr:sp macro="" textlink="">
      <xdr:nvSpPr>
        <xdr:cNvPr id="47" name="Line 49"/>
        <xdr:cNvSpPr>
          <a:spLocks noChangeShapeType="1"/>
        </xdr:cNvSpPr>
      </xdr:nvSpPr>
      <xdr:spPr bwMode="auto">
        <a:xfrm>
          <a:off x="7937500" y="11899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11</xdr:row>
      <xdr:rowOff>228600</xdr:rowOff>
    </xdr:from>
    <xdr:to>
      <xdr:col>7</xdr:col>
      <xdr:colOff>923925</xdr:colOff>
      <xdr:row>11</xdr:row>
      <xdr:rowOff>228600</xdr:rowOff>
    </xdr:to>
    <xdr:sp macro="" textlink="">
      <xdr:nvSpPr>
        <xdr:cNvPr id="48" name="Line 49"/>
        <xdr:cNvSpPr>
          <a:spLocks noChangeShapeType="1"/>
        </xdr:cNvSpPr>
      </xdr:nvSpPr>
      <xdr:spPr bwMode="auto">
        <a:xfrm>
          <a:off x="8001000" y="11455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10</xdr:row>
      <xdr:rowOff>215900</xdr:rowOff>
    </xdr:from>
    <xdr:to>
      <xdr:col>7</xdr:col>
      <xdr:colOff>898525</xdr:colOff>
      <xdr:row>10</xdr:row>
      <xdr:rowOff>215900</xdr:rowOff>
    </xdr:to>
    <xdr:sp macro="" textlink="">
      <xdr:nvSpPr>
        <xdr:cNvPr id="55" name="Line 49"/>
        <xdr:cNvSpPr>
          <a:spLocks noChangeShapeType="1"/>
        </xdr:cNvSpPr>
      </xdr:nvSpPr>
      <xdr:spPr bwMode="auto">
        <a:xfrm>
          <a:off x="7975600" y="10553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190500</xdr:colOff>
      <xdr:row>13</xdr:row>
      <xdr:rowOff>215900</xdr:rowOff>
    </xdr:from>
    <xdr:to>
      <xdr:col>7</xdr:col>
      <xdr:colOff>885825</xdr:colOff>
      <xdr:row>13</xdr:row>
      <xdr:rowOff>215900</xdr:rowOff>
    </xdr:to>
    <xdr:sp macro="" textlink="">
      <xdr:nvSpPr>
        <xdr:cNvPr id="43" name="Line 49"/>
        <xdr:cNvSpPr>
          <a:spLocks noChangeShapeType="1"/>
        </xdr:cNvSpPr>
      </xdr:nvSpPr>
      <xdr:spPr bwMode="auto">
        <a:xfrm>
          <a:off x="8382000" y="6108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Q65"/>
  <sheetViews>
    <sheetView tabSelected="1" zoomScale="75" zoomScaleNormal="75" workbookViewId="0">
      <selection sqref="A1:N1"/>
    </sheetView>
  </sheetViews>
  <sheetFormatPr defaultRowHeight="12.75"/>
  <cols>
    <col min="1" max="1" width="5.85546875" style="4" bestFit="1" customWidth="1"/>
    <col min="2" max="2" width="37.140625" style="4" customWidth="1"/>
    <col min="3" max="3" width="31.28515625" style="4" customWidth="1"/>
    <col min="4" max="4" width="14.42578125" style="4" customWidth="1"/>
    <col min="5" max="5" width="16" style="5" bestFit="1" customWidth="1"/>
    <col min="6" max="6" width="10.42578125" style="6" customWidth="1"/>
    <col min="7" max="7" width="10.7109375" style="4" customWidth="1"/>
    <col min="8" max="8" width="21" style="4" customWidth="1"/>
    <col min="9" max="9" width="14.42578125" style="7" bestFit="1" customWidth="1"/>
    <col min="10" max="10" width="10.7109375" style="8" customWidth="1"/>
    <col min="11" max="11" width="13" style="7" bestFit="1" customWidth="1"/>
    <col min="12" max="12" width="8.42578125" style="7" customWidth="1"/>
    <col min="13" max="14" width="10.7109375" style="4" customWidth="1"/>
    <col min="15" max="15" width="1.140625" style="4" customWidth="1"/>
    <col min="16" max="16384" width="9.140625" style="4"/>
  </cols>
  <sheetData>
    <row r="1" spans="1:17" s="1" customFormat="1" ht="34.5" customHeight="1">
      <c r="A1" s="345" t="s">
        <v>45</v>
      </c>
      <c r="B1" s="346"/>
      <c r="C1" s="346"/>
      <c r="D1" s="346"/>
      <c r="E1" s="346"/>
      <c r="F1" s="346"/>
      <c r="G1" s="346"/>
      <c r="H1" s="346"/>
      <c r="I1" s="346"/>
      <c r="J1" s="346"/>
      <c r="K1" s="346"/>
      <c r="L1" s="346"/>
      <c r="M1" s="346"/>
      <c r="N1" s="347"/>
    </row>
    <row r="2" spans="1:17" s="1" customFormat="1" ht="24" customHeight="1" thickBot="1">
      <c r="A2" s="348" t="s">
        <v>87</v>
      </c>
      <c r="B2" s="349"/>
      <c r="C2" s="349"/>
      <c r="D2" s="349"/>
      <c r="E2" s="349"/>
      <c r="F2" s="349"/>
      <c r="G2" s="349"/>
      <c r="H2" s="349"/>
      <c r="I2" s="349"/>
      <c r="J2" s="349"/>
      <c r="K2" s="349"/>
      <c r="L2" s="349"/>
      <c r="M2" s="349"/>
      <c r="N2" s="350"/>
    </row>
    <row r="3" spans="1:17" s="2" customFormat="1" ht="35.25" customHeight="1">
      <c r="A3" s="370" t="s">
        <v>50</v>
      </c>
      <c r="B3" s="368" t="s">
        <v>9</v>
      </c>
      <c r="C3" s="351" t="s">
        <v>15</v>
      </c>
      <c r="D3" s="353" t="s">
        <v>13</v>
      </c>
      <c r="E3" s="355" t="s">
        <v>89</v>
      </c>
      <c r="F3" s="356"/>
      <c r="G3" s="358" t="s">
        <v>48</v>
      </c>
      <c r="H3" s="360" t="s">
        <v>88</v>
      </c>
      <c r="I3" s="361"/>
      <c r="J3" s="364" t="s">
        <v>49</v>
      </c>
      <c r="K3" s="366" t="s">
        <v>138</v>
      </c>
      <c r="L3" s="366"/>
      <c r="M3" s="355" t="s">
        <v>139</v>
      </c>
      <c r="N3" s="372"/>
    </row>
    <row r="4" spans="1:17" s="2" customFormat="1" ht="54.75" customHeight="1" thickBot="1">
      <c r="A4" s="371"/>
      <c r="B4" s="369"/>
      <c r="C4" s="352"/>
      <c r="D4" s="354"/>
      <c r="E4" s="357"/>
      <c r="F4" s="357"/>
      <c r="G4" s="359"/>
      <c r="H4" s="362"/>
      <c r="I4" s="363"/>
      <c r="J4" s="365"/>
      <c r="K4" s="367"/>
      <c r="L4" s="367"/>
      <c r="M4" s="10" t="s">
        <v>73</v>
      </c>
      <c r="N4" s="9" t="s">
        <v>75</v>
      </c>
    </row>
    <row r="5" spans="1:17" s="2" customFormat="1" ht="35.1" customHeight="1">
      <c r="A5" s="113">
        <v>1</v>
      </c>
      <c r="B5" s="114" t="s">
        <v>53</v>
      </c>
      <c r="C5" s="115" t="s">
        <v>17</v>
      </c>
      <c r="D5" s="116" t="s">
        <v>8</v>
      </c>
      <c r="E5" s="117">
        <v>1.5110939999999999</v>
      </c>
      <c r="F5" s="118" t="s">
        <v>11</v>
      </c>
      <c r="G5" s="119">
        <v>0.93</v>
      </c>
      <c r="H5" s="120" t="s">
        <v>78</v>
      </c>
      <c r="I5" s="121">
        <f>(E5*1000)/(8250*0.93)</f>
        <v>0.19694936461388074</v>
      </c>
      <c r="J5" s="273">
        <f t="shared" ref="J5:J45" si="0">+(I5/$I$5)*100</f>
        <v>100</v>
      </c>
      <c r="K5" s="235">
        <v>1.2746519999999999</v>
      </c>
      <c r="L5" s="122" t="s">
        <v>18</v>
      </c>
      <c r="M5" s="123">
        <f t="shared" ref="M5" si="1">+(E5/K5)-1</f>
        <v>0.1854953351973716</v>
      </c>
      <c r="N5" s="254">
        <v>4</v>
      </c>
    </row>
    <row r="6" spans="1:17" s="2" customFormat="1" ht="35.1" customHeight="1">
      <c r="A6" s="113">
        <v>2</v>
      </c>
      <c r="B6" s="124" t="s">
        <v>56</v>
      </c>
      <c r="C6" s="125" t="s">
        <v>80</v>
      </c>
      <c r="D6" s="126" t="s">
        <v>8</v>
      </c>
      <c r="E6" s="127">
        <v>1.6136630000000001</v>
      </c>
      <c r="F6" s="128" t="s">
        <v>11</v>
      </c>
      <c r="G6" s="129">
        <v>0.93</v>
      </c>
      <c r="H6" s="130" t="s">
        <v>115</v>
      </c>
      <c r="I6" s="121">
        <f t="shared" ref="I6" si="2">(E6*1000)/(8250*0.93)</f>
        <v>0.21031775822743565</v>
      </c>
      <c r="J6" s="274">
        <f t="shared" si="0"/>
        <v>106.78773127283942</v>
      </c>
      <c r="K6" s="236">
        <v>1.360425</v>
      </c>
      <c r="L6" s="131" t="s">
        <v>18</v>
      </c>
      <c r="M6" s="132">
        <f t="shared" ref="M6:M10" si="3">+(E6/K6)-1</f>
        <v>0.18614624106437327</v>
      </c>
      <c r="N6" s="255">
        <v>5</v>
      </c>
    </row>
    <row r="7" spans="1:17" s="2" customFormat="1" ht="35.1" customHeight="1">
      <c r="A7" s="133">
        <v>3</v>
      </c>
      <c r="B7" s="134" t="s">
        <v>58</v>
      </c>
      <c r="C7" s="125" t="s">
        <v>84</v>
      </c>
      <c r="D7" s="126" t="s">
        <v>8</v>
      </c>
      <c r="E7" s="127">
        <v>1.6786190000000001</v>
      </c>
      <c r="F7" s="128" t="s">
        <v>11</v>
      </c>
      <c r="G7" s="129">
        <v>0.93</v>
      </c>
      <c r="H7" s="130" t="s">
        <v>126</v>
      </c>
      <c r="I7" s="135">
        <f t="shared" ref="I7:I10" si="4">(E7*1000)/(8250*0.93)</f>
        <v>0.21878383838383841</v>
      </c>
      <c r="J7" s="274">
        <f t="shared" si="0"/>
        <v>111.08633877177729</v>
      </c>
      <c r="K7" s="236">
        <v>1.4147430000000001</v>
      </c>
      <c r="L7" s="131" t="s">
        <v>18</v>
      </c>
      <c r="M7" s="132">
        <f t="shared" si="3"/>
        <v>0.18651868219174794</v>
      </c>
      <c r="N7" s="255">
        <v>6</v>
      </c>
    </row>
    <row r="8" spans="1:17" s="2" customFormat="1" ht="35.1" customHeight="1">
      <c r="A8" s="222">
        <v>4</v>
      </c>
      <c r="B8" s="223" t="s">
        <v>60</v>
      </c>
      <c r="C8" s="224" t="s">
        <v>80</v>
      </c>
      <c r="D8" s="225" t="s">
        <v>8</v>
      </c>
      <c r="E8" s="226">
        <v>1.721211</v>
      </c>
      <c r="F8" s="227" t="s">
        <v>11</v>
      </c>
      <c r="G8" s="228">
        <v>0.93</v>
      </c>
      <c r="H8" s="229" t="s">
        <v>114</v>
      </c>
      <c r="I8" s="230">
        <f t="shared" si="4"/>
        <v>0.22433509286412512</v>
      </c>
      <c r="J8" s="275">
        <f t="shared" si="0"/>
        <v>113.90495892379957</v>
      </c>
      <c r="K8" s="237">
        <v>1.450358</v>
      </c>
      <c r="L8" s="231" t="s">
        <v>18</v>
      </c>
      <c r="M8" s="232">
        <f t="shared" si="3"/>
        <v>0.18674906471367758</v>
      </c>
      <c r="N8" s="256">
        <v>6</v>
      </c>
    </row>
    <row r="9" spans="1:17" ht="35.25" customHeight="1">
      <c r="A9" s="233">
        <v>5</v>
      </c>
      <c r="B9" s="234" t="s">
        <v>61</v>
      </c>
      <c r="C9" s="224" t="s">
        <v>84</v>
      </c>
      <c r="D9" s="225" t="s">
        <v>8</v>
      </c>
      <c r="E9" s="226">
        <v>1.7575240000000001</v>
      </c>
      <c r="F9" s="227" t="s">
        <v>11</v>
      </c>
      <c r="G9" s="228">
        <v>0.93</v>
      </c>
      <c r="H9" s="229" t="s">
        <v>127</v>
      </c>
      <c r="I9" s="230">
        <f t="shared" si="4"/>
        <v>0.22906797002280874</v>
      </c>
      <c r="J9" s="275">
        <f t="shared" si="0"/>
        <v>116.30805231176883</v>
      </c>
      <c r="K9" s="237">
        <v>1.480728</v>
      </c>
      <c r="L9" s="231" t="s">
        <v>18</v>
      </c>
      <c r="M9" s="232">
        <f t="shared" si="3"/>
        <v>0.18693237380531746</v>
      </c>
      <c r="N9" s="256">
        <v>6</v>
      </c>
    </row>
    <row r="10" spans="1:17" s="2" customFormat="1" ht="35.1" customHeight="1">
      <c r="A10" s="222">
        <v>6</v>
      </c>
      <c r="B10" s="234" t="s">
        <v>58</v>
      </c>
      <c r="C10" s="224" t="s">
        <v>19</v>
      </c>
      <c r="D10" s="225" t="s">
        <v>8</v>
      </c>
      <c r="E10" s="226">
        <v>1.763074</v>
      </c>
      <c r="F10" s="227" t="s">
        <v>11</v>
      </c>
      <c r="G10" s="228">
        <v>0.93</v>
      </c>
      <c r="H10" s="229" t="s">
        <v>131</v>
      </c>
      <c r="I10" s="230">
        <f t="shared" si="4"/>
        <v>0.22979133268165527</v>
      </c>
      <c r="J10" s="275">
        <f t="shared" si="0"/>
        <v>116.67533588247984</v>
      </c>
      <c r="K10" s="237">
        <v>1.705487</v>
      </c>
      <c r="L10" s="231" t="s">
        <v>18</v>
      </c>
      <c r="M10" s="232">
        <f t="shared" si="3"/>
        <v>3.3765722048892721E-2</v>
      </c>
      <c r="N10" s="256">
        <v>1</v>
      </c>
    </row>
    <row r="11" spans="1:17" ht="35.25" customHeight="1">
      <c r="A11" s="136">
        <v>7</v>
      </c>
      <c r="B11" s="148" t="s">
        <v>62</v>
      </c>
      <c r="C11" s="138" t="s">
        <v>20</v>
      </c>
      <c r="D11" s="139" t="s">
        <v>8</v>
      </c>
      <c r="E11" s="140">
        <v>1.918717</v>
      </c>
      <c r="F11" s="141" t="s">
        <v>11</v>
      </c>
      <c r="G11" s="142">
        <v>0.93</v>
      </c>
      <c r="H11" s="149" t="s">
        <v>111</v>
      </c>
      <c r="I11" s="144">
        <f>(E11*1000)/(8250*0.93)</f>
        <v>0.2500771586836103</v>
      </c>
      <c r="J11" s="276">
        <f t="shared" ref="J11:J18" si="5">+(I11/$I$5)*100</f>
        <v>126.97535692683579</v>
      </c>
      <c r="K11" s="238">
        <v>1.55782</v>
      </c>
      <c r="L11" s="145" t="s">
        <v>18</v>
      </c>
      <c r="M11" s="146">
        <f>+(E11/K11)-1</f>
        <v>0.2316679719094632</v>
      </c>
      <c r="N11" s="257">
        <v>7</v>
      </c>
      <c r="P11" s="2"/>
      <c r="Q11" s="2"/>
    </row>
    <row r="12" spans="1:17" s="2" customFormat="1" ht="35.1" customHeight="1">
      <c r="A12" s="147">
        <v>8</v>
      </c>
      <c r="B12" s="148" t="s">
        <v>61</v>
      </c>
      <c r="C12" s="138" t="s">
        <v>19</v>
      </c>
      <c r="D12" s="139" t="s">
        <v>8</v>
      </c>
      <c r="E12" s="140">
        <v>1.926787</v>
      </c>
      <c r="F12" s="141" t="s">
        <v>11</v>
      </c>
      <c r="G12" s="142">
        <v>0.93</v>
      </c>
      <c r="H12" s="149" t="s">
        <v>132</v>
      </c>
      <c r="I12" s="144">
        <f>(E12*1000)/(8250*0.93)</f>
        <v>0.25112896709025739</v>
      </c>
      <c r="J12" s="276">
        <f t="shared" si="5"/>
        <v>127.5094070918156</v>
      </c>
      <c r="K12" s="238">
        <v>1.6846829999999999</v>
      </c>
      <c r="L12" s="145" t="s">
        <v>18</v>
      </c>
      <c r="M12" s="146">
        <f>+(E12/K12)-1</f>
        <v>0.14370893515278538</v>
      </c>
      <c r="N12" s="257">
        <v>2</v>
      </c>
    </row>
    <row r="13" spans="1:17" ht="35.25" customHeight="1">
      <c r="A13" s="22">
        <v>9</v>
      </c>
      <c r="B13" s="23" t="s">
        <v>35</v>
      </c>
      <c r="C13" s="24" t="s">
        <v>43</v>
      </c>
      <c r="D13" s="25" t="s">
        <v>86</v>
      </c>
      <c r="E13" s="44">
        <v>0.93300000000000005</v>
      </c>
      <c r="F13" s="26" t="s">
        <v>10</v>
      </c>
      <c r="G13" s="27">
        <v>0.65</v>
      </c>
      <c r="H13" s="28" t="s">
        <v>100</v>
      </c>
      <c r="I13" s="29">
        <f>(E13*1000)/(4679*0.65)</f>
        <v>0.30677166389925525</v>
      </c>
      <c r="J13" s="277">
        <f>+(I13/$I$5)*100</f>
        <v>155.76169260595543</v>
      </c>
      <c r="K13" s="239">
        <v>0.60409999999999997</v>
      </c>
      <c r="L13" s="30" t="s">
        <v>10</v>
      </c>
      <c r="M13" s="43">
        <f>+(E13/K13)-1</f>
        <v>0.54444628372785986</v>
      </c>
      <c r="N13" s="258">
        <v>12</v>
      </c>
      <c r="P13" s="2"/>
      <c r="Q13" s="2"/>
    </row>
    <row r="14" spans="1:17" s="2" customFormat="1" ht="35.1" customHeight="1">
      <c r="A14" s="78">
        <v>10</v>
      </c>
      <c r="B14" s="79" t="s">
        <v>34</v>
      </c>
      <c r="C14" s="80" t="s">
        <v>33</v>
      </c>
      <c r="D14" s="81" t="s">
        <v>85</v>
      </c>
      <c r="E14" s="99">
        <v>1.1459999999999999</v>
      </c>
      <c r="F14" s="82" t="s">
        <v>10</v>
      </c>
      <c r="G14" s="83">
        <v>0.65</v>
      </c>
      <c r="H14" s="84" t="s">
        <v>101</v>
      </c>
      <c r="I14" s="85">
        <f>(E14*1000)/(4959*0.65)</f>
        <v>0.35553073665596352</v>
      </c>
      <c r="J14" s="278">
        <f>+(I14/$I$5)*100</f>
        <v>180.51885435273255</v>
      </c>
      <c r="K14" s="240">
        <v>0.749</v>
      </c>
      <c r="L14" s="86" t="s">
        <v>10</v>
      </c>
      <c r="M14" s="87">
        <f t="shared" ref="M14" si="6">+(E14/K14)-1</f>
        <v>0.5300400534045393</v>
      </c>
      <c r="N14" s="259">
        <v>10</v>
      </c>
    </row>
    <row r="15" spans="1:17" s="2" customFormat="1" ht="35.1" customHeight="1">
      <c r="A15" s="136">
        <v>11</v>
      </c>
      <c r="B15" s="137" t="s">
        <v>63</v>
      </c>
      <c r="C15" s="138" t="s">
        <v>17</v>
      </c>
      <c r="D15" s="139" t="s">
        <v>8</v>
      </c>
      <c r="E15" s="140">
        <v>3.5055000000000001</v>
      </c>
      <c r="F15" s="141" t="s">
        <v>11</v>
      </c>
      <c r="G15" s="142">
        <v>0.93</v>
      </c>
      <c r="H15" s="143" t="s">
        <v>103</v>
      </c>
      <c r="I15" s="144">
        <f>(E15*1000)/(8250*0.93)</f>
        <v>0.45689149560117304</v>
      </c>
      <c r="J15" s="276">
        <f>+(I15/$I$5)*100</f>
        <v>231.9842445274748</v>
      </c>
      <c r="K15" s="238">
        <v>1.4159999999999999</v>
      </c>
      <c r="L15" s="145" t="s">
        <v>18</v>
      </c>
      <c r="M15" s="146">
        <f>+(E15/K15)-1</f>
        <v>1.4756355932203391</v>
      </c>
      <c r="N15" s="257">
        <v>35</v>
      </c>
    </row>
    <row r="16" spans="1:17" s="2" customFormat="1" ht="35.1" customHeight="1">
      <c r="A16" s="147">
        <v>12</v>
      </c>
      <c r="B16" s="137" t="s">
        <v>64</v>
      </c>
      <c r="C16" s="138" t="s">
        <v>17</v>
      </c>
      <c r="D16" s="139" t="s">
        <v>8</v>
      </c>
      <c r="E16" s="140">
        <v>3.5230000000000001</v>
      </c>
      <c r="F16" s="141" t="s">
        <v>11</v>
      </c>
      <c r="G16" s="142">
        <v>0.93</v>
      </c>
      <c r="H16" s="143" t="s">
        <v>104</v>
      </c>
      <c r="I16" s="144">
        <f t="shared" ref="I16:I24" si="7">(E16*1000)/(8250*0.93)</f>
        <v>0.45917236884978818</v>
      </c>
      <c r="J16" s="276">
        <f t="shared" si="5"/>
        <v>233.14234587656358</v>
      </c>
      <c r="K16" s="238">
        <v>1.423</v>
      </c>
      <c r="L16" s="145" t="s">
        <v>18</v>
      </c>
      <c r="M16" s="146">
        <f>+(E16/K16)-1</f>
        <v>1.4757554462403375</v>
      </c>
      <c r="N16" s="257">
        <v>35</v>
      </c>
      <c r="P16" s="4"/>
      <c r="Q16" s="4"/>
    </row>
    <row r="17" spans="1:17" s="2" customFormat="1" ht="35.1" customHeight="1">
      <c r="A17" s="136">
        <v>13</v>
      </c>
      <c r="B17" s="148" t="s">
        <v>54</v>
      </c>
      <c r="C17" s="138" t="s">
        <v>84</v>
      </c>
      <c r="D17" s="139" t="s">
        <v>8</v>
      </c>
      <c r="E17" s="140">
        <v>3.5289429999999999</v>
      </c>
      <c r="F17" s="141" t="s">
        <v>11</v>
      </c>
      <c r="G17" s="142">
        <v>0.93</v>
      </c>
      <c r="H17" s="149" t="s">
        <v>128</v>
      </c>
      <c r="I17" s="144">
        <f t="shared" si="7"/>
        <v>0.4599469534050179</v>
      </c>
      <c r="J17" s="276">
        <f t="shared" si="5"/>
        <v>233.53563709471413</v>
      </c>
      <c r="K17" s="238">
        <v>1.427969</v>
      </c>
      <c r="L17" s="145" t="s">
        <v>18</v>
      </c>
      <c r="M17" s="146">
        <f>+(E17/K17)-1</f>
        <v>1.471302248158048</v>
      </c>
      <c r="N17" s="257">
        <v>34</v>
      </c>
    </row>
    <row r="18" spans="1:17" s="2" customFormat="1" ht="35.1" customHeight="1">
      <c r="A18" s="147">
        <v>14</v>
      </c>
      <c r="B18" s="137" t="s">
        <v>65</v>
      </c>
      <c r="C18" s="138" t="s">
        <v>80</v>
      </c>
      <c r="D18" s="139" t="s">
        <v>8</v>
      </c>
      <c r="E18" s="140">
        <v>3.5321039999999999</v>
      </c>
      <c r="F18" s="141" t="s">
        <v>11</v>
      </c>
      <c r="G18" s="142">
        <v>0.93</v>
      </c>
      <c r="H18" s="149" t="s">
        <v>119</v>
      </c>
      <c r="I18" s="144">
        <f t="shared" si="7"/>
        <v>0.46035894428152491</v>
      </c>
      <c r="J18" s="276">
        <f t="shared" si="5"/>
        <v>233.74482328696956</v>
      </c>
      <c r="K18" s="238">
        <v>1.4306140000000001</v>
      </c>
      <c r="L18" s="145" t="s">
        <v>18</v>
      </c>
      <c r="M18" s="146">
        <f>+(E18/K18)-1</f>
        <v>1.4689427057193623</v>
      </c>
      <c r="N18" s="257">
        <v>33</v>
      </c>
    </row>
    <row r="19" spans="1:17" s="2" customFormat="1" ht="35.1" customHeight="1">
      <c r="A19" s="150">
        <v>15</v>
      </c>
      <c r="B19" s="151" t="s">
        <v>54</v>
      </c>
      <c r="C19" s="152" t="s">
        <v>81</v>
      </c>
      <c r="D19" s="153" t="s">
        <v>8</v>
      </c>
      <c r="E19" s="154">
        <v>3.535323</v>
      </c>
      <c r="F19" s="155" t="s">
        <v>11</v>
      </c>
      <c r="G19" s="156">
        <v>0.93</v>
      </c>
      <c r="H19" s="157" t="s">
        <v>124</v>
      </c>
      <c r="I19" s="158">
        <f t="shared" si="7"/>
        <v>0.46077849462365589</v>
      </c>
      <c r="J19" s="279">
        <f t="shared" ref="J19:J32" si="8">+(I19/$I$5)*100</f>
        <v>233.95784775798197</v>
      </c>
      <c r="K19" s="241">
        <v>1.4333050000000001</v>
      </c>
      <c r="L19" s="159" t="s">
        <v>18</v>
      </c>
      <c r="M19" s="160">
        <f t="shared" ref="M19:M32" si="9">+(E19/K19)-1</f>
        <v>1.4665531760511543</v>
      </c>
      <c r="N19" s="260">
        <v>32</v>
      </c>
    </row>
    <row r="20" spans="1:17" s="2" customFormat="1" ht="35.1" customHeight="1">
      <c r="A20" s="161">
        <v>16</v>
      </c>
      <c r="B20" s="162" t="s">
        <v>66</v>
      </c>
      <c r="C20" s="152" t="s">
        <v>80</v>
      </c>
      <c r="D20" s="153" t="s">
        <v>8</v>
      </c>
      <c r="E20" s="154">
        <v>3.5406029999999999</v>
      </c>
      <c r="F20" s="155" t="s">
        <v>11</v>
      </c>
      <c r="G20" s="156">
        <v>0.93</v>
      </c>
      <c r="H20" s="157" t="s">
        <v>118</v>
      </c>
      <c r="I20" s="158">
        <f t="shared" si="7"/>
        <v>0.46146666666666669</v>
      </c>
      <c r="J20" s="279">
        <f>+(I20/$I$5)*100</f>
        <v>234.3072634793071</v>
      </c>
      <c r="K20" s="241">
        <v>1.4377200000000001</v>
      </c>
      <c r="L20" s="159" t="s">
        <v>18</v>
      </c>
      <c r="M20" s="160">
        <f t="shared" ref="M20" si="10">+(E20/K20)-1</f>
        <v>1.4626512811952255</v>
      </c>
      <c r="N20" s="260">
        <v>31</v>
      </c>
    </row>
    <row r="21" spans="1:17" s="2" customFormat="1" ht="35.1" customHeight="1">
      <c r="A21" s="150">
        <v>17</v>
      </c>
      <c r="B21" s="163" t="s">
        <v>76</v>
      </c>
      <c r="C21" s="152" t="s">
        <v>19</v>
      </c>
      <c r="D21" s="153" t="s">
        <v>8</v>
      </c>
      <c r="E21" s="154">
        <v>3.5479669999999999</v>
      </c>
      <c r="F21" s="155" t="s">
        <v>11</v>
      </c>
      <c r="G21" s="156">
        <v>0.93</v>
      </c>
      <c r="H21" s="157" t="s">
        <v>133</v>
      </c>
      <c r="I21" s="158">
        <f t="shared" si="7"/>
        <v>0.46242645812968391</v>
      </c>
      <c r="J21" s="279">
        <f>+(I21/$I$5)*100</f>
        <v>234.7945925270036</v>
      </c>
      <c r="K21" s="241">
        <v>1.48272</v>
      </c>
      <c r="L21" s="159" t="s">
        <v>18</v>
      </c>
      <c r="M21" s="160">
        <f>+(E21/K21)-1</f>
        <v>1.3928772795942592</v>
      </c>
      <c r="N21" s="260">
        <v>22</v>
      </c>
    </row>
    <row r="22" spans="1:17" s="2" customFormat="1" ht="35.1" customHeight="1">
      <c r="A22" s="161">
        <v>18</v>
      </c>
      <c r="B22" s="151" t="s">
        <v>67</v>
      </c>
      <c r="C22" s="152" t="s">
        <v>83</v>
      </c>
      <c r="D22" s="153" t="s">
        <v>8</v>
      </c>
      <c r="E22" s="154">
        <v>3.5506380000000002</v>
      </c>
      <c r="F22" s="155" t="s">
        <v>11</v>
      </c>
      <c r="G22" s="156">
        <v>0.93</v>
      </c>
      <c r="H22" s="157" t="s">
        <v>129</v>
      </c>
      <c r="I22" s="158">
        <f t="shared" si="7"/>
        <v>0.46277458455522974</v>
      </c>
      <c r="J22" s="279">
        <f>+(I22/$I$5)*100</f>
        <v>234.97135188148457</v>
      </c>
      <c r="K22" s="241">
        <v>1.446113</v>
      </c>
      <c r="L22" s="159" t="s">
        <v>18</v>
      </c>
      <c r="M22" s="160">
        <f>+(E22/K22)-1</f>
        <v>1.4552977533567573</v>
      </c>
      <c r="N22" s="260">
        <v>29</v>
      </c>
    </row>
    <row r="23" spans="1:17" s="2" customFormat="1" ht="35.1" customHeight="1">
      <c r="A23" s="150">
        <v>19</v>
      </c>
      <c r="B23" s="151" t="s">
        <v>55</v>
      </c>
      <c r="C23" s="152" t="s">
        <v>81</v>
      </c>
      <c r="D23" s="153" t="s">
        <v>8</v>
      </c>
      <c r="E23" s="154">
        <v>3.5657510000000001</v>
      </c>
      <c r="F23" s="155" t="s">
        <v>11</v>
      </c>
      <c r="G23" s="156">
        <v>0.93</v>
      </c>
      <c r="H23" s="157" t="s">
        <v>123</v>
      </c>
      <c r="I23" s="158">
        <f t="shared" si="7"/>
        <v>0.46474434669273379</v>
      </c>
      <c r="J23" s="279">
        <f t="shared" si="8"/>
        <v>235.97148820655764</v>
      </c>
      <c r="K23" s="241">
        <v>1.45875</v>
      </c>
      <c r="L23" s="159" t="s">
        <v>18</v>
      </c>
      <c r="M23" s="160">
        <f t="shared" si="9"/>
        <v>1.444388003427592</v>
      </c>
      <c r="N23" s="260">
        <v>28</v>
      </c>
    </row>
    <row r="24" spans="1:17" s="2" customFormat="1" ht="34.5" customHeight="1">
      <c r="A24" s="161">
        <v>20</v>
      </c>
      <c r="B24" s="162" t="s">
        <v>68</v>
      </c>
      <c r="C24" s="152" t="s">
        <v>80</v>
      </c>
      <c r="D24" s="153" t="s">
        <v>8</v>
      </c>
      <c r="E24" s="154">
        <v>3.576155</v>
      </c>
      <c r="F24" s="155" t="s">
        <v>11</v>
      </c>
      <c r="G24" s="156">
        <v>0.93</v>
      </c>
      <c r="H24" s="157" t="s">
        <v>117</v>
      </c>
      <c r="I24" s="158">
        <f t="shared" si="7"/>
        <v>0.46610035842293901</v>
      </c>
      <c r="J24" s="279">
        <f t="shared" ref="J24:J29" si="11">+(I24/$I$5)*100</f>
        <v>236.65999600289589</v>
      </c>
      <c r="K24" s="241">
        <v>1.4674510000000001</v>
      </c>
      <c r="L24" s="159" t="s">
        <v>18</v>
      </c>
      <c r="M24" s="160">
        <f t="shared" ref="M24" si="12">+(E24/K24)-1</f>
        <v>1.4369842672770674</v>
      </c>
      <c r="N24" s="260">
        <v>27</v>
      </c>
    </row>
    <row r="25" spans="1:17" s="2" customFormat="1" ht="34.5" customHeight="1">
      <c r="A25" s="161">
        <v>21</v>
      </c>
      <c r="B25" s="151" t="s">
        <v>77</v>
      </c>
      <c r="C25" s="152" t="s">
        <v>19</v>
      </c>
      <c r="D25" s="153" t="s">
        <v>8</v>
      </c>
      <c r="E25" s="154">
        <v>3.5831940000000002</v>
      </c>
      <c r="F25" s="155" t="s">
        <v>11</v>
      </c>
      <c r="G25" s="156">
        <v>0.93</v>
      </c>
      <c r="H25" s="157" t="s">
        <v>134</v>
      </c>
      <c r="I25" s="158">
        <f t="shared" ref="I25" si="13">(E25*1000)/(8250*0.93)</f>
        <v>0.46701779081133926</v>
      </c>
      <c r="J25" s="279">
        <f t="shared" si="11"/>
        <v>237.12581745410947</v>
      </c>
      <c r="K25" s="241">
        <v>1.48272</v>
      </c>
      <c r="L25" s="159" t="s">
        <v>18</v>
      </c>
      <c r="M25" s="160">
        <f>+(E25/K25)-1</f>
        <v>1.4166356426027842</v>
      </c>
      <c r="N25" s="260">
        <v>24</v>
      </c>
    </row>
    <row r="26" spans="1:17" ht="35.25" customHeight="1">
      <c r="A26" s="164">
        <v>22</v>
      </c>
      <c r="B26" s="165" t="s">
        <v>69</v>
      </c>
      <c r="C26" s="166" t="s">
        <v>84</v>
      </c>
      <c r="D26" s="167" t="s">
        <v>8</v>
      </c>
      <c r="E26" s="168">
        <v>3.5899830000000001</v>
      </c>
      <c r="F26" s="169" t="s">
        <v>11</v>
      </c>
      <c r="G26" s="170">
        <v>0.93</v>
      </c>
      <c r="H26" s="171" t="s">
        <v>135</v>
      </c>
      <c r="I26" s="172">
        <f>(E26*1000)/(8250*0.93)</f>
        <v>0.46790263929618769</v>
      </c>
      <c r="J26" s="280">
        <f t="shared" si="11"/>
        <v>237.57509460033592</v>
      </c>
      <c r="K26" s="242">
        <v>1.4790140000000001</v>
      </c>
      <c r="L26" s="173" t="s">
        <v>18</v>
      </c>
      <c r="M26" s="174">
        <f>+(E26/K26)-1</f>
        <v>1.4272812833414692</v>
      </c>
      <c r="N26" s="261">
        <v>25</v>
      </c>
      <c r="P26" s="2"/>
      <c r="Q26" s="2"/>
    </row>
    <row r="27" spans="1:17" s="2" customFormat="1" ht="35.1" customHeight="1">
      <c r="A27" s="175">
        <v>23</v>
      </c>
      <c r="B27" s="176" t="s">
        <v>70</v>
      </c>
      <c r="C27" s="166" t="s">
        <v>20</v>
      </c>
      <c r="D27" s="167" t="s">
        <v>8</v>
      </c>
      <c r="E27" s="168">
        <v>3.6197020000000002</v>
      </c>
      <c r="F27" s="169" t="s">
        <v>11</v>
      </c>
      <c r="G27" s="170">
        <v>0.93</v>
      </c>
      <c r="H27" s="171" t="s">
        <v>113</v>
      </c>
      <c r="I27" s="172">
        <f>(E27*1000)/(8250*0.93)</f>
        <v>0.4717760834147931</v>
      </c>
      <c r="J27" s="280">
        <f t="shared" si="11"/>
        <v>239.54181539996853</v>
      </c>
      <c r="K27" s="242">
        <v>1.4901759999999999</v>
      </c>
      <c r="L27" s="173" t="s">
        <v>18</v>
      </c>
      <c r="M27" s="174">
        <f>+(E27/K27)-1</f>
        <v>1.4290432807936782</v>
      </c>
      <c r="N27" s="261">
        <v>26</v>
      </c>
    </row>
    <row r="28" spans="1:17" s="2" customFormat="1" ht="35.1" customHeight="1">
      <c r="A28" s="164">
        <v>24</v>
      </c>
      <c r="B28" s="177" t="s">
        <v>71</v>
      </c>
      <c r="C28" s="166" t="s">
        <v>80</v>
      </c>
      <c r="D28" s="167" t="s">
        <v>8</v>
      </c>
      <c r="E28" s="168">
        <v>3.625569</v>
      </c>
      <c r="F28" s="169" t="s">
        <v>11</v>
      </c>
      <c r="G28" s="170">
        <v>0.93</v>
      </c>
      <c r="H28" s="171" t="s">
        <v>116</v>
      </c>
      <c r="I28" s="172">
        <f t="shared" ref="I28" si="14">(E28*1000)/(8250*0.93)</f>
        <v>0.47254076246334309</v>
      </c>
      <c r="J28" s="280">
        <f t="shared" si="11"/>
        <v>239.93007714940302</v>
      </c>
      <c r="K28" s="242">
        <v>1.5087729999999999</v>
      </c>
      <c r="L28" s="173" t="s">
        <v>18</v>
      </c>
      <c r="M28" s="174">
        <f t="shared" ref="M28" si="15">+(E28/K28)-1</f>
        <v>1.4029917025291412</v>
      </c>
      <c r="N28" s="261">
        <v>23</v>
      </c>
    </row>
    <row r="29" spans="1:17" s="2" customFormat="1" ht="35.1" customHeight="1">
      <c r="A29" s="164">
        <v>25</v>
      </c>
      <c r="B29" s="165" t="s">
        <v>69</v>
      </c>
      <c r="C29" s="166" t="s">
        <v>19</v>
      </c>
      <c r="D29" s="167" t="s">
        <v>8</v>
      </c>
      <c r="E29" s="168">
        <v>3.6460530000000002</v>
      </c>
      <c r="F29" s="169" t="s">
        <v>11</v>
      </c>
      <c r="G29" s="170">
        <v>0.93</v>
      </c>
      <c r="H29" s="171" t="s">
        <v>137</v>
      </c>
      <c r="I29" s="172">
        <f>(E29*1000)/(8250*0.93)</f>
        <v>0.4752105571847508</v>
      </c>
      <c r="J29" s="280">
        <f t="shared" si="11"/>
        <v>241.28565132281651</v>
      </c>
      <c r="K29" s="242">
        <v>1.48272</v>
      </c>
      <c r="L29" s="173" t="s">
        <v>18</v>
      </c>
      <c r="M29" s="174">
        <f>+(E29/K29)-1</f>
        <v>1.4590300258983491</v>
      </c>
      <c r="N29" s="261">
        <v>30</v>
      </c>
    </row>
    <row r="30" spans="1:17" s="2" customFormat="1" ht="35.1" customHeight="1">
      <c r="A30" s="164">
        <v>26</v>
      </c>
      <c r="B30" s="165" t="s">
        <v>57</v>
      </c>
      <c r="C30" s="166" t="s">
        <v>82</v>
      </c>
      <c r="D30" s="167" t="s">
        <v>8</v>
      </c>
      <c r="E30" s="168">
        <v>3.682229</v>
      </c>
      <c r="F30" s="169" t="s">
        <v>11</v>
      </c>
      <c r="G30" s="170">
        <v>0.93</v>
      </c>
      <c r="H30" s="171" t="s">
        <v>122</v>
      </c>
      <c r="I30" s="172">
        <f>(E30*1000)/(8250*0.93)</f>
        <v>0.47992557836428801</v>
      </c>
      <c r="J30" s="280">
        <f t="shared" si="8"/>
        <v>243.67967843165283</v>
      </c>
      <c r="K30" s="242">
        <v>1.556155</v>
      </c>
      <c r="L30" s="173" t="s">
        <v>18</v>
      </c>
      <c r="M30" s="174">
        <f t="shared" si="9"/>
        <v>1.366235368584749</v>
      </c>
      <c r="N30" s="261">
        <v>21</v>
      </c>
    </row>
    <row r="31" spans="1:17" s="2" customFormat="1" ht="35.1" customHeight="1">
      <c r="A31" s="164">
        <v>27</v>
      </c>
      <c r="B31" s="165" t="s">
        <v>59</v>
      </c>
      <c r="C31" s="166" t="s">
        <v>84</v>
      </c>
      <c r="D31" s="167" t="s">
        <v>8</v>
      </c>
      <c r="E31" s="168">
        <v>3.6905250000000001</v>
      </c>
      <c r="F31" s="169" t="s">
        <v>11</v>
      </c>
      <c r="G31" s="170">
        <v>0.93</v>
      </c>
      <c r="H31" s="171" t="s">
        <v>130</v>
      </c>
      <c r="I31" s="172">
        <f>(E31*1000)/(8250*0.93)</f>
        <v>0.48100684261974586</v>
      </c>
      <c r="J31" s="280">
        <f>+(I31/$I$5)*100</f>
        <v>244.2286846483409</v>
      </c>
      <c r="K31" s="242">
        <v>1.563091</v>
      </c>
      <c r="L31" s="173" t="s">
        <v>18</v>
      </c>
      <c r="M31" s="174">
        <f>+(E31/K31)-1</f>
        <v>1.3610429591111459</v>
      </c>
      <c r="N31" s="261">
        <v>20</v>
      </c>
      <c r="P31" s="11"/>
      <c r="Q31" s="11"/>
    </row>
    <row r="32" spans="1:17" s="2" customFormat="1" ht="35.1" customHeight="1">
      <c r="A32" s="111">
        <v>28</v>
      </c>
      <c r="B32" s="101" t="s">
        <v>74</v>
      </c>
      <c r="C32" s="102" t="s">
        <v>82</v>
      </c>
      <c r="D32" s="103" t="s">
        <v>8</v>
      </c>
      <c r="E32" s="104">
        <v>3.7358340000000001</v>
      </c>
      <c r="F32" s="105" t="s">
        <v>11</v>
      </c>
      <c r="G32" s="106">
        <v>0.93</v>
      </c>
      <c r="H32" s="107" t="s">
        <v>121</v>
      </c>
      <c r="I32" s="108">
        <f>(E32*1000)/(8250*0.93)</f>
        <v>0.48691221896383191</v>
      </c>
      <c r="J32" s="281">
        <f t="shared" si="8"/>
        <v>247.22710830696175</v>
      </c>
      <c r="K32" s="243">
        <v>1.600981</v>
      </c>
      <c r="L32" s="109" t="s">
        <v>18</v>
      </c>
      <c r="M32" s="110">
        <f t="shared" si="9"/>
        <v>1.3334655439383729</v>
      </c>
      <c r="N32" s="262">
        <v>19</v>
      </c>
    </row>
    <row r="33" spans="1:17" s="2" customFormat="1" ht="35.1" customHeight="1">
      <c r="A33" s="100">
        <v>29</v>
      </c>
      <c r="B33" s="101" t="s">
        <v>59</v>
      </c>
      <c r="C33" s="102" t="s">
        <v>19</v>
      </c>
      <c r="D33" s="103" t="s">
        <v>8</v>
      </c>
      <c r="E33" s="104">
        <v>3.7749799999999998</v>
      </c>
      <c r="F33" s="105" t="s">
        <v>11</v>
      </c>
      <c r="G33" s="106">
        <v>0.93</v>
      </c>
      <c r="H33" s="107" t="s">
        <v>136</v>
      </c>
      <c r="I33" s="108">
        <f t="shared" ref="I33" si="16">(E33*1000)/(8250*0.93)</f>
        <v>0.49201433691756269</v>
      </c>
      <c r="J33" s="281">
        <f>+(I33/$I$5)*100</f>
        <v>249.81768175904344</v>
      </c>
      <c r="K33" s="243">
        <v>1.8538349999999999</v>
      </c>
      <c r="L33" s="109" t="s">
        <v>18</v>
      </c>
      <c r="M33" s="110">
        <f t="shared" ref="M33" si="17">+(E33/K33)-1</f>
        <v>1.036308517208921</v>
      </c>
      <c r="N33" s="262">
        <v>15</v>
      </c>
    </row>
    <row r="34" spans="1:17" s="2" customFormat="1" ht="35.1" customHeight="1">
      <c r="A34" s="111">
        <v>30</v>
      </c>
      <c r="B34" s="101" t="s">
        <v>61</v>
      </c>
      <c r="C34" s="102" t="s">
        <v>82</v>
      </c>
      <c r="D34" s="103" t="s">
        <v>8</v>
      </c>
      <c r="E34" s="104">
        <v>3.8389920000000002</v>
      </c>
      <c r="F34" s="105" t="s">
        <v>11</v>
      </c>
      <c r="G34" s="106">
        <v>0.93</v>
      </c>
      <c r="H34" s="107" t="s">
        <v>120</v>
      </c>
      <c r="I34" s="108">
        <f t="shared" ref="I34" si="18">(E34*1000)/(8250*0.93)</f>
        <v>0.50035738025415444</v>
      </c>
      <c r="J34" s="281">
        <f t="shared" ref="J34" si="19">+(I34/$I$5)*100</f>
        <v>254.05381796235048</v>
      </c>
      <c r="K34" s="243">
        <v>1.687246</v>
      </c>
      <c r="L34" s="109" t="s">
        <v>18</v>
      </c>
      <c r="M34" s="110">
        <f t="shared" ref="M34" si="20">+(E34/K34)-1</f>
        <v>1.275300697112336</v>
      </c>
      <c r="N34" s="262">
        <v>17</v>
      </c>
    </row>
    <row r="35" spans="1:17" s="2" customFormat="1" ht="35.1" customHeight="1">
      <c r="A35" s="111">
        <v>31</v>
      </c>
      <c r="B35" s="112" t="s">
        <v>72</v>
      </c>
      <c r="C35" s="102" t="s">
        <v>20</v>
      </c>
      <c r="D35" s="103" t="s">
        <v>8</v>
      </c>
      <c r="E35" s="104">
        <v>3.9306230000000002</v>
      </c>
      <c r="F35" s="105" t="s">
        <v>11</v>
      </c>
      <c r="G35" s="106">
        <v>0.93</v>
      </c>
      <c r="H35" s="107" t="s">
        <v>112</v>
      </c>
      <c r="I35" s="108">
        <f>(E35*1000)/(8250*0.93)</f>
        <v>0.51230016291951774</v>
      </c>
      <c r="J35" s="281">
        <f>+(I35/$I$5)*100</f>
        <v>260.11770280339942</v>
      </c>
      <c r="K35" s="243">
        <v>1.7061679999999999</v>
      </c>
      <c r="L35" s="109" t="s">
        <v>18</v>
      </c>
      <c r="M35" s="110">
        <f>+(E35/K35)-1</f>
        <v>1.3037725476037534</v>
      </c>
      <c r="N35" s="262">
        <v>18</v>
      </c>
    </row>
    <row r="36" spans="1:17" s="2" customFormat="1" ht="35.1" customHeight="1">
      <c r="A36" s="88">
        <v>32</v>
      </c>
      <c r="B36" s="89" t="s">
        <v>40</v>
      </c>
      <c r="C36" s="90" t="s">
        <v>21</v>
      </c>
      <c r="D36" s="91" t="s">
        <v>2</v>
      </c>
      <c r="E36" s="98">
        <v>2.8813559999999998</v>
      </c>
      <c r="F36" s="92" t="s">
        <v>10</v>
      </c>
      <c r="G36" s="93">
        <v>0.65</v>
      </c>
      <c r="H36" s="94" t="s">
        <v>102</v>
      </c>
      <c r="I36" s="95">
        <f>(E36*1000)/(7000*0.65)</f>
        <v>0.63326505494505492</v>
      </c>
      <c r="J36" s="282">
        <f>+(I36/$I$5)*100</f>
        <v>321.53698804084547</v>
      </c>
      <c r="K36" s="244">
        <v>1.34745</v>
      </c>
      <c r="L36" s="96" t="s">
        <v>10</v>
      </c>
      <c r="M36" s="97">
        <f>+(E36/K36)-1</f>
        <v>1.1383769342090613</v>
      </c>
      <c r="N36" s="263">
        <v>16</v>
      </c>
    </row>
    <row r="37" spans="1:17" s="2" customFormat="1" ht="34.5" customHeight="1">
      <c r="A37" s="31">
        <v>33</v>
      </c>
      <c r="B37" s="32" t="s">
        <v>25</v>
      </c>
      <c r="C37" s="33" t="s">
        <v>46</v>
      </c>
      <c r="D37" s="34" t="s">
        <v>3</v>
      </c>
      <c r="E37" s="35">
        <v>5.4745762711864403</v>
      </c>
      <c r="F37" s="36" t="s">
        <v>10</v>
      </c>
      <c r="G37" s="37">
        <v>0.8</v>
      </c>
      <c r="H37" s="38" t="s">
        <v>99</v>
      </c>
      <c r="I37" s="39">
        <f>(E37*1000)/(9562*0.8)</f>
        <v>0.71566830568741369</v>
      </c>
      <c r="J37" s="283">
        <f>+(I37/$I$5)*100</f>
        <v>363.37680352027616</v>
      </c>
      <c r="K37" s="246">
        <v>3.1186440700000002</v>
      </c>
      <c r="L37" s="40" t="s">
        <v>10</v>
      </c>
      <c r="M37" s="42">
        <f>+(E37/K37)-1</f>
        <v>0.75543478136844255</v>
      </c>
      <c r="N37" s="265">
        <v>14</v>
      </c>
    </row>
    <row r="38" spans="1:17" s="2" customFormat="1" ht="35.1" customHeight="1">
      <c r="A38" s="45">
        <v>34</v>
      </c>
      <c r="B38" s="46" t="s">
        <v>22</v>
      </c>
      <c r="C38" s="47" t="s">
        <v>23</v>
      </c>
      <c r="D38" s="48" t="s">
        <v>24</v>
      </c>
      <c r="E38" s="65">
        <v>6.9960000000000004</v>
      </c>
      <c r="F38" s="49" t="s">
        <v>41</v>
      </c>
      <c r="G38" s="50">
        <v>0.93</v>
      </c>
      <c r="H38" s="51" t="s">
        <v>96</v>
      </c>
      <c r="I38" s="52">
        <f>(E38*1000)/(8250*0.93)</f>
        <v>0.91182795698924735</v>
      </c>
      <c r="J38" s="284">
        <f>+(I38/$I$5)*100</f>
        <v>462.97583075573067</v>
      </c>
      <c r="K38" s="245">
        <v>2.6154139999999999</v>
      </c>
      <c r="L38" s="53" t="s">
        <v>18</v>
      </c>
      <c r="M38" s="54">
        <f t="shared" ref="M38" si="21">+(E38/K38)-1</f>
        <v>1.6749111230573823</v>
      </c>
      <c r="N38" s="264">
        <v>37</v>
      </c>
    </row>
    <row r="39" spans="1:17" s="2" customFormat="1" ht="35.1" customHeight="1">
      <c r="A39" s="55">
        <v>35</v>
      </c>
      <c r="B39" s="56" t="s">
        <v>39</v>
      </c>
      <c r="C39" s="57" t="s">
        <v>23</v>
      </c>
      <c r="D39" s="58" t="s">
        <v>24</v>
      </c>
      <c r="E39" s="66">
        <v>7.2530000000000001</v>
      </c>
      <c r="F39" s="59" t="s">
        <v>41</v>
      </c>
      <c r="G39" s="60">
        <v>0.93</v>
      </c>
      <c r="H39" s="61" t="s">
        <v>97</v>
      </c>
      <c r="I39" s="62">
        <f>(E39*1000)/(8250*0.93)</f>
        <v>0.94532420984033882</v>
      </c>
      <c r="J39" s="285">
        <f t="shared" si="0"/>
        <v>479.98337628234913</v>
      </c>
      <c r="K39" s="247">
        <v>2.7943340000000001</v>
      </c>
      <c r="L39" s="63" t="s">
        <v>18</v>
      </c>
      <c r="M39" s="64">
        <f>+(E39/K39)-1</f>
        <v>1.5956095441704536</v>
      </c>
      <c r="N39" s="266">
        <v>36</v>
      </c>
    </row>
    <row r="40" spans="1:17" s="2" customFormat="1" ht="35.1" customHeight="1">
      <c r="A40" s="16">
        <v>36</v>
      </c>
      <c r="B40" s="12" t="s">
        <v>37</v>
      </c>
      <c r="C40" s="13" t="s">
        <v>46</v>
      </c>
      <c r="D40" s="14" t="s">
        <v>7</v>
      </c>
      <c r="E40" s="15">
        <v>8.2138200782268598</v>
      </c>
      <c r="F40" s="17" t="s">
        <v>10</v>
      </c>
      <c r="G40" s="18">
        <v>0.84</v>
      </c>
      <c r="H40" s="19" t="s">
        <v>98</v>
      </c>
      <c r="I40" s="20">
        <f>(E40*1000)/(10256*0.84)</f>
        <v>0.95342796762717996</v>
      </c>
      <c r="J40" s="286">
        <f>+(I40/$I$5)*100</f>
        <v>484.09801651118585</v>
      </c>
      <c r="K40" s="248">
        <v>6.2982649999999998</v>
      </c>
      <c r="L40" s="21" t="s">
        <v>10</v>
      </c>
      <c r="M40" s="41">
        <f>+(E40/K40)-1</f>
        <v>0.30414012084706821</v>
      </c>
      <c r="N40" s="267">
        <v>8</v>
      </c>
    </row>
    <row r="41" spans="1:17" s="11" customFormat="1" ht="35.1" customHeight="1">
      <c r="A41" s="77">
        <v>37</v>
      </c>
      <c r="B41" s="67" t="s">
        <v>26</v>
      </c>
      <c r="C41" s="68" t="s">
        <v>27</v>
      </c>
      <c r="D41" s="69" t="s">
        <v>4</v>
      </c>
      <c r="E41" s="70">
        <v>0.86829699999999999</v>
      </c>
      <c r="F41" s="71" t="s">
        <v>12</v>
      </c>
      <c r="G41" s="72">
        <v>0.99</v>
      </c>
      <c r="H41" s="73" t="s">
        <v>79</v>
      </c>
      <c r="I41" s="74">
        <f>(E41*1000)/(860*0.99)</f>
        <v>1.0198461357763684</v>
      </c>
      <c r="J41" s="287">
        <f>+(I41/$I$5)*100</f>
        <v>517.82149070436299</v>
      </c>
      <c r="K41" s="249">
        <v>0.73937201494747995</v>
      </c>
      <c r="L41" s="75" t="s">
        <v>12</v>
      </c>
      <c r="M41" s="76">
        <f>+(E41/K41)-1</f>
        <v>0.17437092890468397</v>
      </c>
      <c r="N41" s="268">
        <v>3</v>
      </c>
      <c r="P41" s="2"/>
      <c r="Q41" s="2"/>
    </row>
    <row r="42" spans="1:17" s="2" customFormat="1" ht="35.1" customHeight="1">
      <c r="A42" s="211">
        <v>38</v>
      </c>
      <c r="B42" s="212" t="s">
        <v>28</v>
      </c>
      <c r="C42" s="213" t="s">
        <v>29</v>
      </c>
      <c r="D42" s="214" t="s">
        <v>5</v>
      </c>
      <c r="E42" s="215">
        <v>11.296531972265001</v>
      </c>
      <c r="F42" s="216" t="s">
        <v>10</v>
      </c>
      <c r="G42" s="217">
        <v>0.92</v>
      </c>
      <c r="H42" s="218" t="s">
        <v>95</v>
      </c>
      <c r="I42" s="219">
        <f>(E42*1000)/(11000*0.92)</f>
        <v>1.1162581000261858</v>
      </c>
      <c r="J42" s="288">
        <f t="shared" si="0"/>
        <v>566.77415650190596</v>
      </c>
      <c r="K42" s="250">
        <v>7.0856436055469958</v>
      </c>
      <c r="L42" s="220" t="s">
        <v>10</v>
      </c>
      <c r="M42" s="221">
        <f>+(E42/K42)-1</f>
        <v>0.59428452814385291</v>
      </c>
      <c r="N42" s="269">
        <v>13</v>
      </c>
    </row>
    <row r="43" spans="1:17" s="2" customFormat="1" ht="35.1" customHeight="1">
      <c r="A43" s="178">
        <v>39</v>
      </c>
      <c r="B43" s="179" t="s">
        <v>38</v>
      </c>
      <c r="C43" s="180" t="s">
        <v>31</v>
      </c>
      <c r="D43" s="181" t="s">
        <v>6</v>
      </c>
      <c r="E43" s="182">
        <v>12.359412796610201</v>
      </c>
      <c r="F43" s="183" t="s">
        <v>10</v>
      </c>
      <c r="G43" s="184">
        <v>0.92</v>
      </c>
      <c r="H43" s="185" t="s">
        <v>92</v>
      </c>
      <c r="I43" s="186">
        <f>(E43*1000)/(11100*0.92)</f>
        <v>1.210283274246984</v>
      </c>
      <c r="J43" s="289">
        <f>+(I43/$I$5)*100</f>
        <v>614.51494226434522</v>
      </c>
      <c r="K43" s="251">
        <v>8.0714611016949149</v>
      </c>
      <c r="L43" s="187" t="s">
        <v>10</v>
      </c>
      <c r="M43" s="188">
        <f t="shared" ref="M43" si="22">+(E43/K43)-1</f>
        <v>0.53124851137731</v>
      </c>
      <c r="N43" s="270">
        <v>11</v>
      </c>
    </row>
    <row r="44" spans="1:17" s="2" customFormat="1" ht="35.1" customHeight="1">
      <c r="A44" s="189">
        <v>40</v>
      </c>
      <c r="B44" s="190" t="s">
        <v>36</v>
      </c>
      <c r="C44" s="191" t="s">
        <v>30</v>
      </c>
      <c r="D44" s="192" t="s">
        <v>5</v>
      </c>
      <c r="E44" s="193">
        <v>12.4261851694915</v>
      </c>
      <c r="F44" s="194" t="s">
        <v>10</v>
      </c>
      <c r="G44" s="195">
        <v>0.92</v>
      </c>
      <c r="H44" s="196" t="s">
        <v>93</v>
      </c>
      <c r="I44" s="197">
        <f>(E44*1000)/(11000*0.92)</f>
        <v>1.2278839100288044</v>
      </c>
      <c r="J44" s="290">
        <f t="shared" si="0"/>
        <v>623.45157215209656</v>
      </c>
      <c r="K44" s="252">
        <v>7.7942079661017001</v>
      </c>
      <c r="L44" s="198" t="s">
        <v>10</v>
      </c>
      <c r="M44" s="199">
        <f>+(E44/K44)-1</f>
        <v>0.5942845281438518</v>
      </c>
      <c r="N44" s="271">
        <v>13</v>
      </c>
    </row>
    <row r="45" spans="1:17" s="2" customFormat="1" ht="35.1" customHeight="1" thickBot="1">
      <c r="A45" s="200">
        <v>41</v>
      </c>
      <c r="B45" s="201" t="s">
        <v>32</v>
      </c>
      <c r="C45" s="202" t="s">
        <v>29</v>
      </c>
      <c r="D45" s="203" t="s">
        <v>5</v>
      </c>
      <c r="E45" s="204">
        <v>12.900188323917099</v>
      </c>
      <c r="F45" s="205" t="s">
        <v>10</v>
      </c>
      <c r="G45" s="206">
        <v>0.9</v>
      </c>
      <c r="H45" s="207" t="s">
        <v>94</v>
      </c>
      <c r="I45" s="208">
        <f>(E45*1000)/(11000*0.9)</f>
        <v>1.3030493256481919</v>
      </c>
      <c r="J45" s="291">
        <f t="shared" si="0"/>
        <v>661.61641506324247</v>
      </c>
      <c r="K45" s="253">
        <v>8.8559322033898304</v>
      </c>
      <c r="L45" s="209" t="s">
        <v>10</v>
      </c>
      <c r="M45" s="210">
        <f>+(E45/K45)-1</f>
        <v>0.45667198298776812</v>
      </c>
      <c r="N45" s="272">
        <v>9</v>
      </c>
      <c r="P45" s="3"/>
      <c r="Q45" s="3"/>
    </row>
    <row r="46" spans="1:17" s="2" customFormat="1" ht="20.25" customHeight="1">
      <c r="A46" s="339"/>
      <c r="B46" s="340"/>
      <c r="C46" s="341"/>
      <c r="D46" s="373" t="s">
        <v>1</v>
      </c>
      <c r="E46" s="374"/>
      <c r="F46" s="374"/>
      <c r="G46" s="374"/>
      <c r="H46" s="374"/>
      <c r="I46" s="374"/>
      <c r="J46" s="374"/>
      <c r="K46" s="374"/>
      <c r="L46" s="375"/>
      <c r="M46" s="376" t="s">
        <v>44</v>
      </c>
      <c r="N46" s="377"/>
    </row>
    <row r="47" spans="1:17" s="2" customFormat="1" ht="23.25" customHeight="1">
      <c r="A47" s="342"/>
      <c r="B47" s="343"/>
      <c r="C47" s="344"/>
      <c r="D47" s="311" t="s">
        <v>90</v>
      </c>
      <c r="E47" s="312"/>
      <c r="F47" s="312"/>
      <c r="G47" s="312"/>
      <c r="H47" s="313"/>
      <c r="I47" s="311" t="s">
        <v>91</v>
      </c>
      <c r="J47" s="312"/>
      <c r="K47" s="312"/>
      <c r="L47" s="313"/>
      <c r="M47" s="378"/>
      <c r="N47" s="379"/>
    </row>
    <row r="48" spans="1:17" s="2" customFormat="1" ht="17.25" customHeight="1">
      <c r="A48" s="299" t="s">
        <v>42</v>
      </c>
      <c r="B48" s="300"/>
      <c r="C48" s="301"/>
      <c r="D48" s="302">
        <v>9.7203999999999997</v>
      </c>
      <c r="E48" s="303"/>
      <c r="F48" s="303"/>
      <c r="G48" s="295" t="s">
        <v>14</v>
      </c>
      <c r="H48" s="296"/>
      <c r="I48" s="297">
        <v>8.4832000000000001</v>
      </c>
      <c r="J48" s="298"/>
      <c r="K48" s="295" t="s">
        <v>14</v>
      </c>
      <c r="L48" s="296"/>
      <c r="M48" s="334">
        <f>+(D48/I48)-1</f>
        <v>0.14584119200301759</v>
      </c>
      <c r="N48" s="335"/>
    </row>
    <row r="49" spans="1:17" s="2" customFormat="1" ht="17.25" customHeight="1" thickBot="1">
      <c r="A49" s="327" t="s">
        <v>16</v>
      </c>
      <c r="B49" s="328"/>
      <c r="C49" s="329"/>
      <c r="D49" s="330">
        <v>11.236000000000001</v>
      </c>
      <c r="E49" s="331"/>
      <c r="F49" s="331"/>
      <c r="G49" s="304" t="s">
        <v>14</v>
      </c>
      <c r="H49" s="305"/>
      <c r="I49" s="332">
        <v>9.9040999999999997</v>
      </c>
      <c r="J49" s="333"/>
      <c r="K49" s="304" t="s">
        <v>14</v>
      </c>
      <c r="L49" s="305"/>
      <c r="M49" s="306">
        <f>+(D49/I49)-1</f>
        <v>0.13447965993881339</v>
      </c>
      <c r="N49" s="307"/>
    </row>
    <row r="50" spans="1:17" s="2" customFormat="1" ht="22.5" customHeight="1" thickBot="1">
      <c r="A50" s="308" t="s">
        <v>47</v>
      </c>
      <c r="B50" s="309"/>
      <c r="C50" s="309"/>
      <c r="D50" s="309"/>
      <c r="E50" s="309"/>
      <c r="F50" s="309"/>
      <c r="G50" s="309"/>
      <c r="H50" s="309"/>
      <c r="I50" s="309"/>
      <c r="J50" s="309"/>
      <c r="K50" s="309"/>
      <c r="L50" s="309"/>
      <c r="M50" s="309"/>
      <c r="N50" s="310"/>
    </row>
    <row r="51" spans="1:17" s="2" customFormat="1" ht="22.5" customHeight="1">
      <c r="A51" s="336" t="s">
        <v>0</v>
      </c>
      <c r="B51" s="337"/>
      <c r="C51" s="337"/>
      <c r="D51" s="337"/>
      <c r="E51" s="337"/>
      <c r="F51" s="337"/>
      <c r="G51" s="337"/>
      <c r="H51" s="337"/>
      <c r="I51" s="337"/>
      <c r="J51" s="337"/>
      <c r="K51" s="337"/>
      <c r="L51" s="337"/>
      <c r="M51" s="337"/>
      <c r="N51" s="338"/>
    </row>
    <row r="52" spans="1:17" s="2" customFormat="1" ht="18" customHeight="1">
      <c r="A52" s="292" t="s">
        <v>52</v>
      </c>
      <c r="B52" s="293"/>
      <c r="C52" s="293"/>
      <c r="D52" s="293"/>
      <c r="E52" s="293"/>
      <c r="F52" s="293"/>
      <c r="G52" s="293"/>
      <c r="H52" s="293"/>
      <c r="I52" s="293"/>
      <c r="J52" s="293"/>
      <c r="K52" s="293"/>
      <c r="L52" s="293"/>
      <c r="M52" s="293"/>
      <c r="N52" s="294"/>
    </row>
    <row r="53" spans="1:17" s="2" customFormat="1" ht="33.950000000000003" customHeight="1">
      <c r="A53" s="292" t="s">
        <v>51</v>
      </c>
      <c r="B53" s="317"/>
      <c r="C53" s="317"/>
      <c r="D53" s="317"/>
      <c r="E53" s="317"/>
      <c r="F53" s="317"/>
      <c r="G53" s="317"/>
      <c r="H53" s="317"/>
      <c r="I53" s="317"/>
      <c r="J53" s="317"/>
      <c r="K53" s="317"/>
      <c r="L53" s="317"/>
      <c r="M53" s="317"/>
      <c r="N53" s="318"/>
    </row>
    <row r="54" spans="1:17" s="2" customFormat="1" ht="18" customHeight="1">
      <c r="A54" s="292" t="s">
        <v>125</v>
      </c>
      <c r="B54" s="317"/>
      <c r="C54" s="317"/>
      <c r="D54" s="317"/>
      <c r="E54" s="317"/>
      <c r="F54" s="317"/>
      <c r="G54" s="317"/>
      <c r="H54" s="317"/>
      <c r="I54" s="317"/>
      <c r="J54" s="317"/>
      <c r="K54" s="317"/>
      <c r="L54" s="317"/>
      <c r="M54" s="317"/>
      <c r="N54" s="318"/>
    </row>
    <row r="55" spans="1:17" s="2" customFormat="1" ht="18" customHeight="1">
      <c r="A55" s="292" t="s">
        <v>105</v>
      </c>
      <c r="B55" s="317"/>
      <c r="C55" s="317"/>
      <c r="D55" s="317"/>
      <c r="E55" s="317"/>
      <c r="F55" s="317"/>
      <c r="G55" s="317"/>
      <c r="H55" s="317"/>
      <c r="I55" s="317"/>
      <c r="J55" s="317"/>
      <c r="K55" s="317"/>
      <c r="L55" s="317"/>
      <c r="M55" s="317"/>
      <c r="N55" s="318"/>
      <c r="P55" s="4"/>
      <c r="Q55" s="4"/>
    </row>
    <row r="56" spans="1:17" s="2" customFormat="1" ht="33.950000000000003" customHeight="1">
      <c r="A56" s="292" t="s">
        <v>110</v>
      </c>
      <c r="B56" s="317"/>
      <c r="C56" s="317"/>
      <c r="D56" s="317"/>
      <c r="E56" s="317"/>
      <c r="F56" s="317"/>
      <c r="G56" s="317"/>
      <c r="H56" s="317"/>
      <c r="I56" s="317"/>
      <c r="J56" s="317"/>
      <c r="K56" s="317"/>
      <c r="L56" s="317"/>
      <c r="M56" s="317"/>
      <c r="N56" s="318"/>
      <c r="P56" s="4"/>
      <c r="Q56" s="4"/>
    </row>
    <row r="57" spans="1:17" s="2" customFormat="1" ht="33.950000000000003" customHeight="1">
      <c r="A57" s="319" t="s">
        <v>109</v>
      </c>
      <c r="B57" s="320"/>
      <c r="C57" s="320"/>
      <c r="D57" s="320"/>
      <c r="E57" s="320"/>
      <c r="F57" s="320"/>
      <c r="G57" s="320"/>
      <c r="H57" s="320"/>
      <c r="I57" s="320"/>
      <c r="J57" s="320"/>
      <c r="K57" s="320"/>
      <c r="L57" s="320"/>
      <c r="M57" s="320"/>
      <c r="N57" s="321"/>
      <c r="P57" s="4"/>
      <c r="Q57" s="4"/>
    </row>
    <row r="58" spans="1:17" s="2" customFormat="1" ht="45.95" customHeight="1">
      <c r="A58" s="322" t="s">
        <v>106</v>
      </c>
      <c r="B58" s="323"/>
      <c r="C58" s="323"/>
      <c r="D58" s="323"/>
      <c r="E58" s="323"/>
      <c r="F58" s="323"/>
      <c r="G58" s="323"/>
      <c r="H58" s="323"/>
      <c r="I58" s="323"/>
      <c r="J58" s="323"/>
      <c r="K58" s="323"/>
      <c r="L58" s="323"/>
      <c r="M58" s="323"/>
      <c r="N58" s="324"/>
      <c r="P58" s="4"/>
      <c r="Q58" s="4"/>
    </row>
    <row r="59" spans="1:17" s="2" customFormat="1" ht="45.95" customHeight="1">
      <c r="A59" s="292" t="s">
        <v>107</v>
      </c>
      <c r="B59" s="317"/>
      <c r="C59" s="317"/>
      <c r="D59" s="317"/>
      <c r="E59" s="317"/>
      <c r="F59" s="317"/>
      <c r="G59" s="317"/>
      <c r="H59" s="317"/>
      <c r="I59" s="317"/>
      <c r="J59" s="317"/>
      <c r="K59" s="317"/>
      <c r="L59" s="317"/>
      <c r="M59" s="317"/>
      <c r="N59" s="318"/>
      <c r="P59" s="4"/>
      <c r="Q59" s="4"/>
    </row>
    <row r="60" spans="1:17" s="2" customFormat="1" ht="80.099999999999994" customHeight="1">
      <c r="A60" s="292" t="s">
        <v>140</v>
      </c>
      <c r="B60" s="325"/>
      <c r="C60" s="325"/>
      <c r="D60" s="325"/>
      <c r="E60" s="325"/>
      <c r="F60" s="325"/>
      <c r="G60" s="325"/>
      <c r="H60" s="325"/>
      <c r="I60" s="325"/>
      <c r="J60" s="325"/>
      <c r="K60" s="325"/>
      <c r="L60" s="325"/>
      <c r="M60" s="325"/>
      <c r="N60" s="326"/>
      <c r="P60" s="4"/>
      <c r="Q60" s="4"/>
    </row>
    <row r="61" spans="1:17" s="2" customFormat="1" ht="18" customHeight="1">
      <c r="A61" s="314" t="s">
        <v>108</v>
      </c>
      <c r="B61" s="315"/>
      <c r="C61" s="315"/>
      <c r="D61" s="315"/>
      <c r="E61" s="315"/>
      <c r="F61" s="315"/>
      <c r="G61" s="315"/>
      <c r="H61" s="315"/>
      <c r="I61" s="315"/>
      <c r="J61" s="315"/>
      <c r="K61" s="315"/>
      <c r="L61" s="315"/>
      <c r="M61" s="315"/>
      <c r="N61" s="316"/>
      <c r="P61" s="4"/>
      <c r="Q61" s="4"/>
    </row>
    <row r="62" spans="1:17" s="2" customFormat="1" ht="50.25" customHeight="1">
      <c r="A62" s="4"/>
      <c r="B62" s="4"/>
      <c r="C62" s="4"/>
      <c r="D62" s="4"/>
      <c r="E62" s="5"/>
      <c r="F62" s="6"/>
      <c r="G62" s="4"/>
      <c r="H62" s="4"/>
      <c r="I62" s="7"/>
      <c r="J62" s="8"/>
      <c r="K62" s="7"/>
      <c r="L62" s="7"/>
      <c r="M62" s="4"/>
      <c r="N62" s="4"/>
      <c r="P62" s="4"/>
      <c r="Q62" s="4"/>
    </row>
    <row r="63" spans="1:17" s="2" customFormat="1" ht="21" customHeight="1">
      <c r="A63" s="4"/>
      <c r="B63" s="4"/>
      <c r="C63" s="4"/>
      <c r="D63" s="4"/>
      <c r="E63" s="5"/>
      <c r="F63" s="6"/>
      <c r="G63" s="4"/>
      <c r="H63" s="4"/>
      <c r="I63" s="7"/>
      <c r="J63" s="8"/>
      <c r="K63" s="7"/>
      <c r="L63" s="7"/>
      <c r="M63" s="4"/>
      <c r="N63" s="4"/>
      <c r="P63" s="4"/>
      <c r="Q63" s="4"/>
    </row>
    <row r="65" spans="5:12">
      <c r="E65" s="4"/>
      <c r="F65" s="4"/>
      <c r="I65" s="4"/>
      <c r="J65" s="4"/>
      <c r="K65" s="4"/>
      <c r="L65" s="4"/>
    </row>
  </sheetData>
  <mergeCells count="41">
    <mergeCell ref="A46:C47"/>
    <mergeCell ref="A1:N1"/>
    <mergeCell ref="A2:N2"/>
    <mergeCell ref="C3:C4"/>
    <mergeCell ref="D3:D4"/>
    <mergeCell ref="E3:F4"/>
    <mergeCell ref="G3:G4"/>
    <mergeCell ref="H3:I4"/>
    <mergeCell ref="J3:J4"/>
    <mergeCell ref="K3:L4"/>
    <mergeCell ref="B3:B4"/>
    <mergeCell ref="A3:A4"/>
    <mergeCell ref="M3:N3"/>
    <mergeCell ref="D46:L46"/>
    <mergeCell ref="M46:N47"/>
    <mergeCell ref="D47:H47"/>
    <mergeCell ref="I47:L47"/>
    <mergeCell ref="A61:N61"/>
    <mergeCell ref="A55:N55"/>
    <mergeCell ref="A56:N56"/>
    <mergeCell ref="A57:N57"/>
    <mergeCell ref="A58:N58"/>
    <mergeCell ref="A59:N59"/>
    <mergeCell ref="A60:N60"/>
    <mergeCell ref="A49:C49"/>
    <mergeCell ref="D49:F49"/>
    <mergeCell ref="G49:H49"/>
    <mergeCell ref="I49:J49"/>
    <mergeCell ref="A53:N53"/>
    <mergeCell ref="A54:N54"/>
    <mergeCell ref="M48:N48"/>
    <mergeCell ref="A51:N51"/>
    <mergeCell ref="A52:N52"/>
    <mergeCell ref="G48:H48"/>
    <mergeCell ref="I48:J48"/>
    <mergeCell ref="K48:L48"/>
    <mergeCell ref="A48:C48"/>
    <mergeCell ref="D48:F48"/>
    <mergeCell ref="K49:L49"/>
    <mergeCell ref="M49:N49"/>
    <mergeCell ref="A50:N50"/>
  </mergeCells>
  <printOptions horizontalCentered="1" verticalCentered="1"/>
  <pageMargins left="0" right="0" top="0" bottom="0" header="0" footer="0"/>
  <pageSetup paperSize="9" scale="38" orientation="portrait" r:id="rId1"/>
  <ignoredErrors>
    <ignoredError sqref="I36 I43"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SHELL</vt:lpstr>
    </vt:vector>
  </TitlesOfParts>
  <Company>teknik yayıncılık tanıtım a.ş</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mt</cp:lastModifiedBy>
  <cp:lastPrinted>2020-02-13T12:58:23Z</cp:lastPrinted>
  <dcterms:created xsi:type="dcterms:W3CDTF">2005-09-07T09:12:33Z</dcterms:created>
  <dcterms:modified xsi:type="dcterms:W3CDTF">2021-11-04T12:36:07Z</dcterms:modified>
</cp:coreProperties>
</file>