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5760" windowWidth="8970" windowHeight="9645" tabRatio="601" activeTab="1"/>
  </bookViews>
  <sheets>
    <sheet name="OPET" sheetId="12" r:id="rId1"/>
    <sheet name="SHELL" sheetId="11" r:id="rId2"/>
  </sheets>
  <definedNames>
    <definedName name="_xlnm.Print_Area" localSheetId="1">SHELL!$A$1:$N$33</definedName>
  </definedNames>
  <calcPr calcId="125725"/>
</workbook>
</file>

<file path=xl/calcChain.xml><?xml version="1.0" encoding="utf-8"?>
<calcChain xmlns="http://schemas.openxmlformats.org/spreadsheetml/2006/main">
  <c r="R17" i="11"/>
  <c r="S17" s="1"/>
  <c r="S16" l="1"/>
  <c r="S14"/>
  <c r="M22" i="12"/>
  <c r="M21"/>
  <c r="M18"/>
  <c r="I18"/>
  <c r="M17"/>
  <c r="I17"/>
  <c r="M16"/>
  <c r="I16"/>
  <c r="M15"/>
  <c r="I15"/>
  <c r="M14"/>
  <c r="I14"/>
  <c r="M13"/>
  <c r="I13"/>
  <c r="M12"/>
  <c r="I12"/>
  <c r="M11"/>
  <c r="I11"/>
  <c r="M10"/>
  <c r="I10"/>
  <c r="M9"/>
  <c r="I9"/>
  <c r="M8"/>
  <c r="I8"/>
  <c r="M7"/>
  <c r="I7"/>
  <c r="M6"/>
  <c r="I6"/>
  <c r="J6" s="1"/>
  <c r="M5"/>
  <c r="I5"/>
  <c r="J5" s="1"/>
  <c r="J8" l="1"/>
  <c r="J10"/>
  <c r="J13"/>
  <c r="J14"/>
  <c r="J16"/>
  <c r="J17"/>
  <c r="J18"/>
  <c r="J9"/>
  <c r="J7"/>
  <c r="J11"/>
  <c r="J15"/>
  <c r="J12"/>
  <c r="M22" i="11"/>
  <c r="M21"/>
  <c r="M7" l="1"/>
  <c r="M5"/>
  <c r="I11"/>
  <c r="I10"/>
  <c r="M16"/>
  <c r="I16"/>
  <c r="I7"/>
  <c r="M11"/>
  <c r="M18"/>
  <c r="M17"/>
  <c r="M14"/>
  <c r="M15"/>
  <c r="M13"/>
  <c r="M12"/>
  <c r="M10"/>
  <c r="M8"/>
  <c r="M9"/>
  <c r="M6"/>
  <c r="I18"/>
  <c r="I17"/>
  <c r="I14"/>
  <c r="I15"/>
  <c r="I13"/>
  <c r="I12"/>
  <c r="I9"/>
  <c r="I8"/>
  <c r="I5"/>
  <c r="I6"/>
  <c r="J18" l="1"/>
  <c r="J16"/>
  <c r="J12"/>
  <c r="J10"/>
  <c r="J5"/>
  <c r="J15"/>
  <c r="J14"/>
  <c r="J11"/>
  <c r="J6"/>
  <c r="J9"/>
  <c r="J13"/>
  <c r="J7"/>
  <c r="J8"/>
  <c r="J17"/>
</calcChain>
</file>

<file path=xl/sharedStrings.xml><?xml version="1.0" encoding="utf-8"?>
<sst xmlns="http://schemas.openxmlformats.org/spreadsheetml/2006/main" count="240" uniqueCount="118">
  <si>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</si>
  <si>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</si>
  <si>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</si>
  <si>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</si>
  <si>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</si>
  <si>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</si>
  <si>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</si>
  <si>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</si>
  <si>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</si>
  <si>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</si>
  <si>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</si>
  <si>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</si>
  <si>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</si>
  <si>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</si>
  <si>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</si>
  <si>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</si>
  <si>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</si>
  <si>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</si>
  <si>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</si>
  <si>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</si>
  <si>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</si>
  <si>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</si>
  <si>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</si>
  <si>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</si>
  <si>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</si>
  <si>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</si>
  <si>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</si>
  <si>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</si>
  <si>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</si>
  <si>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</si>
  <si>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</si>
  <si>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</si>
  <si>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</si>
  <si>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</si>
  <si>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</si>
  <si>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</si>
  <si>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</si>
  <si>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</si>
  <si>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</si>
  <si>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</si>
  <si>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</si>
  <si>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</si>
  <si>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</si>
  <si>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</si>
  <si>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</si>
  <si>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</si>
  <si>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</si>
  <si>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</si>
  <si>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</si>
  <si>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</si>
  <si>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</si>
  <si>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</si>
  <si>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</si>
  <si>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</si>
  <si>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Değişim 
Sıralaması</t>
  </si>
  <si>
    <t>0,749300 x 1000
4731 x 0,65</t>
  </si>
  <si>
    <t>0,821221 x 1000
5046 x 0,65</t>
  </si>
  <si>
    <t>En Ucuz 
Göre Yakıt Maliyeti 
İndeksi</t>
  </si>
  <si>
    <r>
      <t>Kocaeli</t>
    </r>
    <r>
      <rPr>
        <b/>
        <sz val="14"/>
        <rFont val="Arial"/>
        <family val="2"/>
        <charset val="162"/>
      </rPr>
      <t xml:space="preserve">
İZGAZ ENGIE</t>
    </r>
  </si>
  <si>
    <r>
      <t>0,4880888 x 1000</t>
    </r>
    <r>
      <rPr>
        <vertAlign val="superscript"/>
        <sz val="11"/>
        <rFont val="Arial"/>
        <family val="2"/>
        <charset val="162"/>
      </rPr>
      <t xml:space="preserve">
</t>
    </r>
    <r>
      <rPr>
        <sz val="11"/>
        <rFont val="Arial"/>
        <family val="2"/>
        <charset val="162"/>
      </rPr>
      <t>860 x 0,99</t>
    </r>
  </si>
  <si>
    <r>
      <t>0,491397 x 1000</t>
    </r>
    <r>
      <rPr>
        <vertAlign val="superscript"/>
        <sz val="11"/>
        <rFont val="Arial"/>
        <family val="2"/>
        <charset val="162"/>
      </rPr>
      <t xml:space="preserve">
</t>
    </r>
    <r>
      <rPr>
        <sz val="11"/>
        <rFont val="Arial"/>
        <family val="2"/>
        <charset val="162"/>
      </rPr>
      <t>860 x 0,99</t>
    </r>
  </si>
  <si>
    <t>DOĞALGAZ DERGİSİ - B2B MEDYA - TEKNİK SEKTÖR YAYINCILIĞI</t>
  </si>
  <si>
    <r>
      <t>7,750000 x 1000</t>
    </r>
    <r>
      <rPr>
        <vertAlign val="superscript"/>
        <sz val="11"/>
        <rFont val="Arial"/>
        <family val="2"/>
        <charset val="162"/>
      </rPr>
      <t xml:space="preserve">
</t>
    </r>
    <r>
      <rPr>
        <sz val="11"/>
        <rFont val="Arial"/>
        <family val="2"/>
        <charset val="162"/>
      </rPr>
      <t>11.000 x 0,90</t>
    </r>
  </si>
  <si>
    <r>
      <t>7,505457 x 1000</t>
    </r>
    <r>
      <rPr>
        <vertAlign val="superscript"/>
        <sz val="11"/>
        <rFont val="Arial"/>
        <family val="2"/>
        <charset val="162"/>
      </rPr>
      <t xml:space="preserve">
</t>
    </r>
    <r>
      <rPr>
        <sz val="11"/>
        <rFont val="Arial"/>
        <family val="2"/>
        <charset val="162"/>
      </rPr>
      <t>11.100 x 1,06</t>
    </r>
  </si>
  <si>
    <t>Sıra No</t>
  </si>
  <si>
    <t>1,191307 x 1000 
8250 x 1,07</t>
  </si>
  <si>
    <r>
      <t>1,118042 x 1000</t>
    </r>
    <r>
      <rPr>
        <vertAlign val="superscript"/>
        <sz val="11"/>
        <rFont val="Arial"/>
        <family val="2"/>
        <charset val="162"/>
      </rPr>
      <t xml:space="preserve">
</t>
    </r>
    <r>
      <rPr>
        <sz val="11"/>
        <rFont val="Arial"/>
        <family val="2"/>
        <charset val="162"/>
      </rPr>
      <t xml:space="preserve"> 8250 x 1,07</t>
    </r>
  </si>
  <si>
    <r>
      <t>1,146810 x 1000</t>
    </r>
    <r>
      <rPr>
        <vertAlign val="superscript"/>
        <sz val="11"/>
        <rFont val="Arial"/>
        <family val="2"/>
        <charset val="162"/>
      </rPr>
      <t xml:space="preserve">
</t>
    </r>
    <r>
      <rPr>
        <sz val="11"/>
        <rFont val="Arial"/>
        <family val="2"/>
        <charset val="162"/>
      </rPr>
      <t>8250 x 1,07</t>
    </r>
  </si>
  <si>
    <r>
      <t>1,068786 x 1000</t>
    </r>
    <r>
      <rPr>
        <vertAlign val="superscript"/>
        <sz val="11"/>
        <rFont val="Arial"/>
        <family val="2"/>
        <charset val="162"/>
      </rPr>
      <t xml:space="preserve">
</t>
    </r>
    <r>
      <rPr>
        <sz val="11"/>
        <rFont val="Arial"/>
        <family val="2"/>
        <charset val="162"/>
      </rPr>
      <t>8250 x 1,07</t>
    </r>
  </si>
  <si>
    <r>
      <t xml:space="preserve">(  22 Mayıs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</si>
  <si>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22 Mayıs 2018
</t>
    </r>
    <r>
      <rPr>
        <sz val="14"/>
        <rFont val="Arial"/>
        <family val="2"/>
        <charset val="162"/>
      </rPr>
      <t>Tarihindeki
Birim Fiyat</t>
    </r>
  </si>
  <si>
    <r>
      <t>22 Mayıs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</si>
  <si>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t>1,066443x 1000</t>
    </r>
    <r>
      <rPr>
        <vertAlign val="superscript"/>
        <sz val="11"/>
        <rFont val="Arial"/>
        <family val="2"/>
        <charset val="162"/>
      </rPr>
      <t xml:space="preserve"> 
</t>
    </r>
    <r>
      <rPr>
        <sz val="11"/>
        <rFont val="Arial"/>
        <family val="2"/>
        <charset val="162"/>
      </rPr>
      <t>8250 x 1,07</t>
    </r>
  </si>
  <si>
    <r>
      <t>1,310000 x 1000</t>
    </r>
    <r>
      <rPr>
        <vertAlign val="superscript"/>
        <sz val="11"/>
        <rFont val="Arial"/>
        <family val="2"/>
        <charset val="162"/>
      </rPr>
      <t xml:space="preserve">
</t>
    </r>
    <r>
      <rPr>
        <sz val="11"/>
        <rFont val="Arial"/>
        <family val="2"/>
        <charset val="162"/>
      </rPr>
      <t>7.000 x 0,65</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</si>
  <si>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22 Mayıs 2018 tarihinde geçerli olan portakal tipi linyit için nakliye ücreti ve KDV dahil bayi satış fiyatı 32,75 TL/25 kg.torba veya 1310 TL/ton'dur.</t>
    </r>
  </si>
  <si>
    <r>
      <t>8. Yerli linyit kömürü</t>
    </r>
    <r>
      <rPr>
        <sz val="11"/>
        <rFont val="Arial"/>
        <family val="2"/>
        <charset val="162"/>
      </rPr>
      <t xml:space="preserve"> fiyatı 22 Mayıs 2018 tarihinde geçerli olan </t>
    </r>
    <r>
      <rPr>
        <b/>
        <sz val="11"/>
        <rFont val="Arial"/>
        <family val="2"/>
        <charset val="162"/>
      </rPr>
      <t>TKİ - ELİ</t>
    </r>
    <r>
      <rPr>
        <sz val="11"/>
        <rFont val="Arial"/>
        <family val="2"/>
        <charset val="162"/>
      </rPr>
      <t>'nin 01 Ocak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</si>
  <si>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Nisan 2018 tarihinde yayınlanan 22 Mayıs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</si>
  <si>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15 Mayıs 2018 tarihinde yayınlanan 22 Mayıs 2018 tarihinde geçerli olan AYGAZ ve  İPRAGAZ fiyat sirkülerlerinden alınmış fiyatların ortalamasıdır. </t>
    </r>
  </si>
  <si>
    <r>
      <t>4. Doğalgaz</t>
    </r>
    <r>
      <rPr>
        <sz val="11"/>
        <rFont val="Arial"/>
        <family val="2"/>
        <charset val="162"/>
      </rPr>
      <t xml:space="preserve"> fiyatları  01 Mayıs 2018 tarihinde yayınlanan 22 Mayıs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</si>
  <si>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t xml:space="preserve">26 Mayıs 2017
Tarihindeki 
Birim Fiyatları </t>
  </si>
  <si>
    <r>
      <t>3,960000 x 1000</t>
    </r>
    <r>
      <rPr>
        <vertAlign val="superscript"/>
        <sz val="11"/>
        <rFont val="Arial"/>
        <family val="2"/>
        <charset val="162"/>
      </rPr>
      <t xml:space="preserve">
</t>
    </r>
    <r>
      <rPr>
        <sz val="11"/>
        <rFont val="Arial"/>
        <family val="2"/>
        <charset val="162"/>
      </rPr>
      <t>9.875 x 0,80</t>
    </r>
  </si>
  <si>
    <r>
      <t>6,733728 x 1000</t>
    </r>
    <r>
      <rPr>
        <vertAlign val="superscript"/>
        <sz val="11"/>
        <rFont val="Arial"/>
        <family val="2"/>
        <charset val="162"/>
      </rPr>
      <t xml:space="preserve">
</t>
    </r>
    <r>
      <rPr>
        <sz val="11"/>
        <rFont val="Arial"/>
        <family val="2"/>
        <charset val="162"/>
      </rPr>
      <t>10.256 x 0,84</t>
    </r>
  </si>
  <si>
    <r>
      <t xml:space="preserve">22 Mayıs </t>
    </r>
    <r>
      <rPr>
        <b/>
        <sz val="12"/>
        <rFont val="Arial"/>
        <family val="2"/>
        <charset val="162"/>
      </rPr>
      <t>2018</t>
    </r>
    <r>
      <rPr>
        <sz val="12"/>
        <rFont val="Arial"/>
        <family val="2"/>
        <charset val="162"/>
      </rPr>
      <t xml:space="preserve"> tarihinde</t>
    </r>
  </si>
  <si>
    <r>
      <t xml:space="preserve">22 Mayıs </t>
    </r>
    <r>
      <rPr>
        <b/>
        <sz val="12"/>
        <rFont val="Arial"/>
        <family val="2"/>
        <charset val="162"/>
      </rPr>
      <t>2017</t>
    </r>
    <r>
      <rPr>
        <sz val="12"/>
        <rFont val="Arial"/>
        <family val="2"/>
        <charset val="162"/>
      </rPr>
      <t xml:space="preserve"> tarihinde</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</si>
  <si>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OPET</t>
    </r>
    <r>
      <rPr>
        <sz val="11"/>
        <rFont val="Arial"/>
        <family val="2"/>
        <charset val="162"/>
      </rPr>
      <t xml:space="preserve"> tarafından tavsiye edilen 22 Mayıs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</si>
  <si>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İstanbul Avrupa Yakası</t>
    </r>
    <r>
      <rPr>
        <b/>
        <sz val="14"/>
        <rFont val="Arial"/>
        <family val="2"/>
        <charset val="162"/>
      </rPr>
      <t xml:space="preserve">
OPET</t>
    </r>
  </si>
  <si>
    <t>22 Mayıs 2018
26 Mayıs 2017</t>
  </si>
  <si>
    <r>
      <t>İstanbul Avrupa Yakası</t>
    </r>
    <r>
      <rPr>
        <b/>
        <sz val="14"/>
        <rFont val="Arial"/>
        <family val="2"/>
        <charset val="162"/>
      </rPr>
      <t xml:space="preserve">
SHELL TÜRKİYE</t>
    </r>
  </si>
  <si>
    <t>TESİSAT DERGİSİ - B2B MEDYA - TEKNİK SEKTÖR YAYINCILIĞI</t>
  </si>
  <si>
    <r>
      <t>1,390000 x 1000</t>
    </r>
    <r>
      <rPr>
        <vertAlign val="superscript"/>
        <sz val="11"/>
        <rFont val="Arial"/>
        <family val="2"/>
        <charset val="162"/>
      </rPr>
      <t xml:space="preserve">
</t>
    </r>
    <r>
      <rPr>
        <sz val="11"/>
        <rFont val="Arial"/>
        <family val="2"/>
        <charset val="162"/>
      </rPr>
      <t>7.000 x 0,65</t>
    </r>
  </si>
  <si>
    <t>0,802400 x 1000
4731 x 0,65</t>
  </si>
  <si>
    <t>0,881106 x 1000
5046 x 0,65</t>
  </si>
  <si>
    <r>
      <t xml:space="preserve">03 Eylül </t>
    </r>
    <r>
      <rPr>
        <b/>
        <sz val="12"/>
        <rFont val="Arial"/>
        <family val="2"/>
        <charset val="162"/>
      </rPr>
      <t>2018</t>
    </r>
    <r>
      <rPr>
        <sz val="12"/>
        <rFont val="Arial"/>
        <family val="2"/>
        <charset val="162"/>
      </rPr>
      <t xml:space="preserve"> tarihinde</t>
    </r>
  </si>
  <si>
    <r>
      <t>1,300453 x 1000</t>
    </r>
    <r>
      <rPr>
        <vertAlign val="superscript"/>
        <sz val="11"/>
        <rFont val="Arial"/>
        <family val="2"/>
        <charset val="162"/>
      </rPr>
      <t xml:space="preserve">
</t>
    </r>
    <r>
      <rPr>
        <sz val="11"/>
        <rFont val="Arial"/>
        <family val="2"/>
        <charset val="162"/>
      </rPr>
      <t xml:space="preserve"> 8250 x 1,07</t>
    </r>
  </si>
  <si>
    <t>1,444988 x 1000 
8250 x 1,07</t>
  </si>
  <si>
    <r>
      <t>1,339084 x 1000</t>
    </r>
    <r>
      <rPr>
        <vertAlign val="superscript"/>
        <sz val="11"/>
        <rFont val="Arial"/>
        <family val="2"/>
        <charset val="162"/>
      </rPr>
      <t xml:space="preserve">
</t>
    </r>
    <r>
      <rPr>
        <sz val="11"/>
        <rFont val="Arial"/>
        <family val="2"/>
        <charset val="162"/>
      </rPr>
      <t>8250 x 1,07</t>
    </r>
  </si>
  <si>
    <r>
      <t>5,250000 x 1000</t>
    </r>
    <r>
      <rPr>
        <vertAlign val="superscript"/>
        <sz val="11"/>
        <rFont val="Arial"/>
        <family val="2"/>
        <charset val="162"/>
      </rPr>
      <t xml:space="preserve">
</t>
    </r>
    <r>
      <rPr>
        <sz val="11"/>
        <rFont val="Arial"/>
        <family val="2"/>
        <charset val="162"/>
      </rPr>
      <t>9.875 x 0,80</t>
    </r>
  </si>
  <si>
    <r>
      <t>7,384615 x 1000</t>
    </r>
    <r>
      <rPr>
        <vertAlign val="superscript"/>
        <sz val="11"/>
        <rFont val="Arial"/>
        <family val="2"/>
        <charset val="162"/>
      </rPr>
      <t xml:space="preserve">
</t>
    </r>
    <r>
      <rPr>
        <sz val="11"/>
        <rFont val="Arial"/>
        <family val="2"/>
        <charset val="162"/>
      </rPr>
      <t>10.256 x 0,84</t>
    </r>
  </si>
  <si>
    <r>
      <t>1,245337 x 1000</t>
    </r>
    <r>
      <rPr>
        <vertAlign val="superscript"/>
        <sz val="11"/>
        <rFont val="Arial"/>
        <family val="2"/>
        <charset val="162"/>
      </rPr>
      <t xml:space="preserve"> 
</t>
    </r>
    <r>
      <rPr>
        <sz val="11"/>
        <rFont val="Arial"/>
        <family val="2"/>
        <charset val="162"/>
      </rPr>
      <t>8250 x 1,07</t>
    </r>
  </si>
  <si>
    <r>
      <t>1,272624x 1000</t>
    </r>
    <r>
      <rPr>
        <vertAlign val="superscript"/>
        <sz val="11"/>
        <rFont val="Arial"/>
        <family val="2"/>
        <charset val="162"/>
      </rPr>
      <t xml:space="preserve">
</t>
    </r>
    <r>
      <rPr>
        <sz val="11"/>
        <rFont val="Arial"/>
        <family val="2"/>
        <charset val="162"/>
      </rPr>
      <t xml:space="preserve"> 8250 x 1,07</t>
    </r>
  </si>
  <si>
    <r>
      <t>0,578629 x 1000</t>
    </r>
    <r>
      <rPr>
        <vertAlign val="superscript"/>
        <sz val="11"/>
        <rFont val="Arial"/>
        <family val="2"/>
        <charset val="162"/>
      </rPr>
      <t xml:space="preserve">
</t>
    </r>
    <r>
      <rPr>
        <sz val="11"/>
        <rFont val="Arial"/>
        <family val="2"/>
        <charset val="162"/>
      </rPr>
      <t>860 x 0,99</t>
    </r>
  </si>
  <si>
    <r>
      <t>0,635965 x 1000</t>
    </r>
    <r>
      <rPr>
        <vertAlign val="superscript"/>
        <sz val="11"/>
        <rFont val="Arial"/>
        <family val="2"/>
        <charset val="162"/>
      </rPr>
      <t xml:space="preserve">
</t>
    </r>
    <r>
      <rPr>
        <sz val="11"/>
        <rFont val="Arial"/>
        <family val="2"/>
        <charset val="162"/>
      </rPr>
      <t>860 x 0,99</t>
    </r>
  </si>
  <si>
    <r>
      <t>8,412509 x 1000</t>
    </r>
    <r>
      <rPr>
        <vertAlign val="superscript"/>
        <sz val="11"/>
        <rFont val="Arial"/>
        <family val="2"/>
        <charset val="162"/>
      </rPr>
      <t xml:space="preserve">
</t>
    </r>
    <r>
      <rPr>
        <sz val="11"/>
        <rFont val="Arial"/>
        <family val="2"/>
        <charset val="162"/>
      </rPr>
      <t>11.100 x 1,06</t>
    </r>
  </si>
  <si>
    <r>
      <t>8,500000 x 1000</t>
    </r>
    <r>
      <rPr>
        <vertAlign val="superscript"/>
        <sz val="11"/>
        <rFont val="Arial"/>
        <family val="2"/>
        <charset val="162"/>
      </rPr>
      <t xml:space="preserve">
</t>
    </r>
    <r>
      <rPr>
        <sz val="11"/>
        <rFont val="Arial"/>
        <family val="2"/>
        <charset val="162"/>
      </rPr>
      <t>11.000 x 0,90</t>
    </r>
  </si>
  <si>
    <t xml:space="preserve">06 Eylül 2017
Tarihindeki 
Birim Fiyatları </t>
  </si>
  <si>
    <r>
      <t xml:space="preserve">(  04 Eylül 2018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</si>
  <si>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04 Eylül 2018
</t>
    </r>
    <r>
      <rPr>
        <sz val="12"/>
        <rFont val="Arial"/>
        <family val="2"/>
        <charset val="162"/>
      </rPr>
      <t>Tarihindeki
Birim Fiyat</t>
    </r>
  </si>
  <si>
    <r>
      <t>04 Eylül 2018</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</si>
  <si>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04 Eylül 2018
06 Eylül 2017</t>
  </si>
  <si>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04 Eylül 2018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</si>
  <si>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04 Eylül 2018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34,75 TL/25 kg.torba veya 1390 TL/ton'dur.</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</si>
  <si>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04 Eylül 2018 tarihinde geçerli olan AYGAZ ve  İPRAGAZ fiyat sirkülerlerinden alınmış fiyatların ortalamasıdır. </t>
    </r>
  </si>
  <si>
    <r>
      <t>8. Yerli linyit kömürü</t>
    </r>
    <r>
      <rPr>
        <sz val="11"/>
        <rFont val="Arial"/>
        <family val="2"/>
        <charset val="162"/>
      </rPr>
      <t xml:space="preserve"> fiyatı 04 Eylül 2018 tarihinde geçerli olan </t>
    </r>
    <r>
      <rPr>
        <b/>
        <sz val="11"/>
        <rFont val="Arial"/>
        <family val="2"/>
        <charset val="162"/>
      </rPr>
      <t>TKİ - ELİ</t>
    </r>
    <r>
      <rPr>
        <sz val="11"/>
        <rFont val="Arial"/>
        <family val="2"/>
        <charset val="162"/>
      </rPr>
      <t>'nin 01 Ağustos 2018 tarihli Isınma Amaçlı (Torbalanmış) Kömürlerin İstanbul Bayi Depo Satış Fiyatları listesinden alınmış  Soma Kısrakdere; +18 mm Yıkanmış Parça - Torba: 453 TL/ton (KDV Hariç),  +20 mm Yıkanmış Parça - Torba: 506 TL/ton (KDV Hariç) fiyatına nakliye bedeli (114,05 TL/ton) ve %15 bayi kar marjı eklenmiş olan KDV'li fiyattır. Alt ısıl değerler ELİ Laboratuvar Şube Müdürlüğü'nün "2012 Yılı Kümülatif Ağırlıklı Komple Analiz Değerleri" tablosundan alınmıştır.</t>
    </r>
  </si>
  <si>
    <r>
      <t xml:space="preserve">05 Eylül </t>
    </r>
    <r>
      <rPr>
        <b/>
        <sz val="12"/>
        <rFont val="Arial"/>
        <family val="2"/>
        <charset val="162"/>
      </rPr>
      <t>2017</t>
    </r>
    <r>
      <rPr>
        <sz val="12"/>
        <rFont val="Arial"/>
        <family val="2"/>
        <charset val="162"/>
      </rPr>
      <t xml:space="preserve"> tarihinde</t>
    </r>
  </si>
  <si>
    <r>
      <t>4. Doğalgaz</t>
    </r>
    <r>
      <rPr>
        <sz val="11"/>
        <rFont val="Arial"/>
        <family val="2"/>
        <charset val="162"/>
      </rPr>
      <t xml:space="preserve"> fiyatları  01 Eylül 2018 tarihinde yayınlanan 04 Eylül 2018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</si>
  <si>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6.</t>
    </r>
    <r>
      <rPr>
        <sz val="11"/>
        <rFont val="Arial"/>
        <family val="2"/>
        <charset val="162"/>
      </rPr>
      <t xml:space="preserve"> </t>
    </r>
    <r>
      <rPr>
        <b/>
        <sz val="11"/>
        <rFont val="Arial"/>
        <family val="2"/>
        <charset val="162"/>
      </rPr>
      <t xml:space="preserve">Elektrik </t>
    </r>
    <r>
      <rPr>
        <sz val="11"/>
        <rFont val="Arial"/>
        <family val="2"/>
        <charset val="162"/>
      </rPr>
      <t>birim fiyatları 01 Eylül 2018 tarihinde yayınlanan 04 Eylül 2018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</si>
  <si>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t>En 
Ucuza 
Göre 
Yakıt Maliyeti 
İndeksi</t>
  </si>
  <si>
    <r>
      <rPr>
        <sz val="11"/>
        <rFont val="Arial"/>
        <family val="2"/>
        <charset val="162"/>
      </rPr>
      <t xml:space="preserve">Değişim </t>
    </r>
    <r>
      <rPr>
        <b/>
        <sz val="11"/>
        <rFont val="Arial"/>
        <family val="2"/>
        <charset val="162"/>
      </rPr>
      <t xml:space="preserve">
Sırası</t>
    </r>
  </si>
</sst>
</file>

<file path=xl/styles.xml><?xml version="1.0" encoding="utf-8"?>
<styleSheet xmlns="http://schemas.openxmlformats.org/spreadsheetml/2006/main">
  <numFmts count="5">
    <numFmt numFmtId="164" formatCode="#,##0.000000"/>
    <numFmt numFmtId="165" formatCode="0.0000"/>
    <numFmt numFmtId="166" formatCode="#,##0.0000"/>
    <numFmt numFmtId="167" formatCode="0.000000"/>
    <numFmt numFmtId="168" formatCode="0.0%"/>
  </numFmts>
  <fonts count="25">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u/>
      <sz val="14"/>
      <name val="Arial"/>
      <family val="2"/>
      <charset val="162"/>
    </font>
    <font>
      <sz val="13.5"/>
      <name val="Arial"/>
      <family val="2"/>
      <charset val="162"/>
    </font>
    <font>
      <b/>
      <sz val="14"/>
      <color theme="0"/>
      <name val="Arial"/>
      <family val="2"/>
      <charset val="162"/>
    </font>
    <font>
      <b/>
      <sz val="13.5"/>
      <name val="Arial"/>
      <family val="2"/>
      <charset val="162"/>
    </font>
  </fonts>
  <fills count="28">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79FFFF"/>
        <bgColor indexed="64"/>
      </patternFill>
    </fill>
    <fill>
      <patternFill patternType="solid">
        <fgColor rgb="FF7DFFFF"/>
        <bgColor indexed="64"/>
      </patternFill>
    </fill>
    <fill>
      <patternFill patternType="solid">
        <fgColor rgb="FFC1E0FF"/>
        <bgColor indexed="64"/>
      </patternFill>
    </fill>
    <fill>
      <patternFill patternType="solid">
        <fgColor rgb="FF93DEED"/>
        <bgColor indexed="64"/>
      </patternFill>
    </fill>
    <fill>
      <patternFill patternType="solid">
        <fgColor rgb="FF6CD2E6"/>
        <bgColor indexed="64"/>
      </patternFill>
    </fill>
    <fill>
      <patternFill patternType="solid">
        <fgColor rgb="FFFCD9BC"/>
        <bgColor indexed="64"/>
      </patternFill>
    </fill>
    <fill>
      <patternFill patternType="solid">
        <fgColor rgb="FFFBC99F"/>
        <bgColor indexed="64"/>
      </patternFill>
    </fill>
    <fill>
      <patternFill patternType="solid">
        <fgColor rgb="FFDFD9E7"/>
        <bgColor indexed="64"/>
      </patternFill>
    </fill>
    <fill>
      <patternFill patternType="solid">
        <fgColor rgb="FFCABFD7"/>
        <bgColor indexed="64"/>
      </patternFill>
    </fill>
    <fill>
      <patternFill patternType="solid">
        <fgColor rgb="FF05FF76"/>
        <bgColor indexed="64"/>
      </patternFill>
    </fill>
    <fill>
      <patternFill patternType="solid">
        <fgColor rgb="FFA7FFCF"/>
        <bgColor indexed="64"/>
      </patternFill>
    </fill>
    <fill>
      <patternFill patternType="solid">
        <fgColor rgb="FFFACF82"/>
        <bgColor indexed="64"/>
      </patternFill>
    </fill>
    <fill>
      <patternFill patternType="solid">
        <fgColor rgb="FFFDE8C3"/>
        <bgColor indexed="64"/>
      </patternFill>
    </fill>
    <fill>
      <patternFill patternType="solid">
        <fgColor rgb="FFCD6209"/>
        <bgColor indexed="64"/>
      </patternFill>
    </fill>
    <fill>
      <patternFill patternType="solid">
        <fgColor rgb="FFFFFFB3"/>
        <bgColor indexed="64"/>
      </patternFill>
    </fill>
    <fill>
      <patternFill patternType="solid">
        <fgColor rgb="FFFFFFDD"/>
        <bgColor indexed="64"/>
      </patternFill>
    </fill>
    <fill>
      <patternFill patternType="solid">
        <fgColor rgb="FFFFFA19"/>
        <bgColor indexed="64"/>
      </patternFill>
    </fill>
    <fill>
      <patternFill patternType="solid">
        <fgColor rgb="FFFAF400"/>
        <bgColor indexed="64"/>
      </patternFill>
    </fill>
    <fill>
      <patternFill patternType="solid">
        <fgColor rgb="FFFFFC7D"/>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rgb="FFFBCFAB"/>
        <bgColor indexed="64"/>
      </patternFill>
    </fill>
    <fill>
      <patternFill patternType="solid">
        <fgColor theme="9" tint="0.39997558519241921"/>
        <bgColor indexed="64"/>
      </patternFill>
    </fill>
  </fills>
  <borders count="67">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indexed="64"/>
      </left>
      <right/>
      <top/>
      <bottom style="hair">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399">
    <xf numFmtId="0" fontId="0" fillId="0" borderId="0" xfId="0"/>
    <xf numFmtId="0" fontId="5" fillId="0" borderId="1"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21" fillId="0" borderId="0" xfId="0" applyFont="1" applyFill="1"/>
    <xf numFmtId="10" fontId="7" fillId="0" borderId="0" xfId="0" applyNumberFormat="1" applyFont="1" applyFill="1"/>
    <xf numFmtId="0" fontId="7" fillId="7" borderId="9" xfId="0" applyFont="1" applyFill="1" applyBorder="1" applyAlignment="1">
      <alignment horizontal="center" vertical="center"/>
    </xf>
    <xf numFmtId="0" fontId="7" fillId="7" borderId="14" xfId="0" applyFont="1" applyFill="1" applyBorder="1" applyAlignment="1">
      <alignment horizontal="center" vertical="center" wrapText="1"/>
    </xf>
    <xf numFmtId="3" fontId="7" fillId="7" borderId="5" xfId="0" applyNumberFormat="1" applyFont="1" applyFill="1" applyBorder="1" applyAlignment="1">
      <alignment vertical="center" wrapText="1"/>
    </xf>
    <xf numFmtId="9" fontId="7" fillId="7" borderId="10" xfId="0" applyNumberFormat="1" applyFont="1" applyFill="1" applyBorder="1" applyAlignment="1">
      <alignment horizontal="center" vertical="center"/>
    </xf>
    <xf numFmtId="0" fontId="5" fillId="7" borderId="7" xfId="0" applyFont="1" applyFill="1" applyBorder="1" applyAlignment="1">
      <alignment horizontal="center" vertical="center" wrapText="1"/>
    </xf>
    <xf numFmtId="167" fontId="10" fillId="7" borderId="10" xfId="0" applyNumberFormat="1" applyFont="1" applyFill="1" applyBorder="1" applyAlignment="1">
      <alignment horizontal="center" vertical="center"/>
    </xf>
    <xf numFmtId="3" fontId="8" fillId="7" borderId="3" xfId="0" applyNumberFormat="1" applyFont="1" applyFill="1" applyBorder="1" applyAlignment="1">
      <alignment horizontal="center" vertical="center"/>
    </xf>
    <xf numFmtId="3" fontId="5" fillId="7" borderId="2" xfId="0" applyNumberFormat="1" applyFont="1" applyFill="1" applyBorder="1" applyAlignment="1">
      <alignment vertical="center" wrapText="1"/>
    </xf>
    <xf numFmtId="168" fontId="10" fillId="7" borderId="6" xfId="0" applyNumberFormat="1" applyFont="1" applyFill="1" applyBorder="1" applyAlignment="1">
      <alignment horizontal="center" vertical="center"/>
    </xf>
    <xf numFmtId="0" fontId="12" fillId="7" borderId="4" xfId="0" applyFont="1" applyFill="1" applyBorder="1" applyAlignment="1">
      <alignment horizontal="center" vertical="center"/>
    </xf>
    <xf numFmtId="0" fontId="7" fillId="8" borderId="7" xfId="0" applyFont="1" applyFill="1" applyBorder="1" applyAlignment="1">
      <alignment horizontal="center" vertical="center"/>
    </xf>
    <xf numFmtId="0" fontId="7" fillId="8" borderId="14" xfId="0" applyFont="1" applyFill="1" applyBorder="1" applyAlignment="1">
      <alignment horizontal="center" vertical="center" wrapText="1"/>
    </xf>
    <xf numFmtId="3" fontId="7" fillId="8" borderId="5" xfId="0" applyNumberFormat="1" applyFont="1" applyFill="1" applyBorder="1" applyAlignment="1">
      <alignment vertical="center" wrapText="1"/>
    </xf>
    <xf numFmtId="9" fontId="7" fillId="8" borderId="10" xfId="0" applyNumberFormat="1" applyFont="1" applyFill="1" applyBorder="1" applyAlignment="1">
      <alignment horizontal="center" vertical="center"/>
    </xf>
    <xf numFmtId="0" fontId="5" fillId="8" borderId="7" xfId="0" applyFont="1" applyFill="1" applyBorder="1" applyAlignment="1">
      <alignment horizontal="center" vertical="center" wrapText="1"/>
    </xf>
    <xf numFmtId="167" fontId="10" fillId="8" borderId="10" xfId="0" applyNumberFormat="1" applyFont="1" applyFill="1" applyBorder="1" applyAlignment="1">
      <alignment horizontal="center" vertical="center"/>
    </xf>
    <xf numFmtId="3" fontId="8" fillId="8" borderId="3" xfId="0" applyNumberFormat="1" applyFont="1" applyFill="1" applyBorder="1" applyAlignment="1">
      <alignment horizontal="center" vertical="center"/>
    </xf>
    <xf numFmtId="3" fontId="5" fillId="8" borderId="2" xfId="0" applyNumberFormat="1" applyFont="1" applyFill="1" applyBorder="1" applyAlignment="1">
      <alignment vertical="center" wrapText="1"/>
    </xf>
    <xf numFmtId="168" fontId="10" fillId="8" borderId="6" xfId="0" applyNumberFormat="1" applyFont="1" applyFill="1" applyBorder="1" applyAlignment="1">
      <alignment horizontal="center" vertical="center"/>
    </xf>
    <xf numFmtId="0" fontId="12" fillId="8" borderId="4" xfId="0" applyFont="1" applyFill="1" applyBorder="1" applyAlignment="1">
      <alignment horizontal="center" vertical="center"/>
    </xf>
    <xf numFmtId="0" fontId="7" fillId="9" borderId="7" xfId="0" applyFont="1" applyFill="1" applyBorder="1" applyAlignment="1">
      <alignment horizontal="center" vertical="center"/>
    </xf>
    <xf numFmtId="0" fontId="7" fillId="9" borderId="5" xfId="0" applyFont="1" applyFill="1" applyBorder="1" applyAlignment="1">
      <alignment horizontal="center" vertical="center" wrapText="1"/>
    </xf>
    <xf numFmtId="0" fontId="7" fillId="9" borderId="5" xfId="0" applyFont="1" applyFill="1" applyBorder="1" applyAlignment="1">
      <alignment vertical="center" wrapText="1"/>
    </xf>
    <xf numFmtId="9" fontId="7" fillId="9" borderId="10" xfId="0" applyNumberFormat="1" applyFont="1" applyFill="1" applyBorder="1" applyAlignment="1">
      <alignment horizontal="center" vertical="center"/>
    </xf>
    <xf numFmtId="0" fontId="5" fillId="9" borderId="7" xfId="0" applyFont="1" applyFill="1" applyBorder="1" applyAlignment="1">
      <alignment horizontal="center" vertical="center" wrapText="1"/>
    </xf>
    <xf numFmtId="167" fontId="10" fillId="9" borderId="11" xfId="0" applyNumberFormat="1" applyFont="1" applyFill="1" applyBorder="1" applyAlignment="1">
      <alignment horizontal="center" vertical="center"/>
    </xf>
    <xf numFmtId="1" fontId="8" fillId="9" borderId="4" xfId="0" applyNumberFormat="1" applyFont="1" applyFill="1" applyBorder="1" applyAlignment="1">
      <alignment horizontal="center" vertical="center"/>
    </xf>
    <xf numFmtId="0" fontId="5" fillId="9" borderId="4" xfId="0" applyFont="1" applyFill="1" applyBorder="1" applyAlignment="1">
      <alignment vertical="center" wrapText="1"/>
    </xf>
    <xf numFmtId="168" fontId="10" fillId="9" borderId="5" xfId="0" applyNumberFormat="1" applyFont="1" applyFill="1" applyBorder="1" applyAlignment="1">
      <alignment horizontal="center" vertical="center"/>
    </xf>
    <xf numFmtId="0" fontId="12" fillId="9" borderId="2" xfId="0" applyFont="1" applyFill="1" applyBorder="1" applyAlignment="1">
      <alignment horizontal="center" vertical="center"/>
    </xf>
    <xf numFmtId="0" fontId="7" fillId="10" borderId="9" xfId="0" applyFont="1" applyFill="1" applyBorder="1" applyAlignment="1">
      <alignment horizontal="center" vertical="center"/>
    </xf>
    <xf numFmtId="0" fontId="7" fillId="10" borderId="6" xfId="0" applyFont="1" applyFill="1" applyBorder="1" applyAlignment="1">
      <alignment horizontal="center" vertical="center" wrapText="1"/>
    </xf>
    <xf numFmtId="0" fontId="7" fillId="10" borderId="6" xfId="0" applyFont="1" applyFill="1" applyBorder="1" applyAlignment="1">
      <alignment vertical="center" wrapText="1"/>
    </xf>
    <xf numFmtId="9" fontId="7" fillId="10" borderId="13" xfId="0" applyNumberFormat="1" applyFont="1" applyFill="1" applyBorder="1" applyAlignment="1">
      <alignment horizontal="center" vertical="center"/>
    </xf>
    <xf numFmtId="0" fontId="5" fillId="10" borderId="9" xfId="0" applyFont="1" applyFill="1" applyBorder="1" applyAlignment="1">
      <alignment horizontal="center" vertical="center" wrapText="1"/>
    </xf>
    <xf numFmtId="167" fontId="10" fillId="10" borderId="8" xfId="0" applyNumberFormat="1" applyFont="1" applyFill="1" applyBorder="1" applyAlignment="1">
      <alignment horizontal="center" vertical="center"/>
    </xf>
    <xf numFmtId="1" fontId="8" fillId="10" borderId="2" xfId="0" applyNumberFormat="1" applyFont="1" applyFill="1" applyBorder="1" applyAlignment="1">
      <alignment horizontal="center" vertical="center"/>
    </xf>
    <xf numFmtId="0" fontId="5" fillId="10" borderId="4" xfId="0" applyFont="1" applyFill="1" applyBorder="1" applyAlignment="1">
      <alignment vertical="center" wrapText="1"/>
    </xf>
    <xf numFmtId="168" fontId="10" fillId="10" borderId="6" xfId="0" applyNumberFormat="1" applyFont="1" applyFill="1" applyBorder="1" applyAlignment="1">
      <alignment horizontal="center" vertical="center"/>
    </xf>
    <xf numFmtId="0" fontId="12" fillId="10" borderId="4" xfId="0" applyFont="1" applyFill="1" applyBorder="1" applyAlignment="1">
      <alignment horizontal="center" vertical="center"/>
    </xf>
    <xf numFmtId="0" fontId="7" fillId="11" borderId="9" xfId="0" applyFont="1" applyFill="1" applyBorder="1" applyAlignment="1">
      <alignment horizontal="center" vertical="center"/>
    </xf>
    <xf numFmtId="0" fontId="7" fillId="11" borderId="6" xfId="0" applyFont="1" applyFill="1" applyBorder="1" applyAlignment="1">
      <alignment horizontal="center" vertical="center" wrapText="1"/>
    </xf>
    <xf numFmtId="0" fontId="7" fillId="11" borderId="6" xfId="0" applyFont="1" applyFill="1" applyBorder="1" applyAlignment="1">
      <alignment vertical="center" wrapText="1"/>
    </xf>
    <xf numFmtId="9" fontId="7" fillId="11" borderId="13" xfId="0" applyNumberFormat="1" applyFont="1" applyFill="1" applyBorder="1" applyAlignment="1">
      <alignment horizontal="center" vertical="center"/>
    </xf>
    <xf numFmtId="0" fontId="5" fillId="11" borderId="9" xfId="0" applyFont="1" applyFill="1" applyBorder="1" applyAlignment="1">
      <alignment horizontal="center" vertical="center" wrapText="1"/>
    </xf>
    <xf numFmtId="167" fontId="10" fillId="11" borderId="11" xfId="0" applyNumberFormat="1" applyFont="1" applyFill="1" applyBorder="1" applyAlignment="1">
      <alignment horizontal="center" vertical="center"/>
    </xf>
    <xf numFmtId="1" fontId="8" fillId="11" borderId="4" xfId="0" applyNumberFormat="1" applyFont="1" applyFill="1" applyBorder="1" applyAlignment="1">
      <alignment horizontal="center" vertical="center"/>
    </xf>
    <xf numFmtId="0" fontId="5" fillId="11" borderId="4" xfId="0" applyFont="1" applyFill="1" applyBorder="1" applyAlignment="1">
      <alignment vertical="center" wrapText="1"/>
    </xf>
    <xf numFmtId="168" fontId="10" fillId="11" borderId="6" xfId="0" applyNumberFormat="1" applyFont="1" applyFill="1" applyBorder="1" applyAlignment="1">
      <alignment horizontal="center" vertical="center"/>
    </xf>
    <xf numFmtId="0" fontId="12" fillId="11" borderId="3" xfId="0" applyFont="1" applyFill="1" applyBorder="1" applyAlignment="1">
      <alignment horizontal="center" vertical="center"/>
    </xf>
    <xf numFmtId="0" fontId="7" fillId="12" borderId="7" xfId="0" applyFont="1" applyFill="1" applyBorder="1" applyAlignment="1">
      <alignment horizontal="center" vertical="center"/>
    </xf>
    <xf numFmtId="0" fontId="7" fillId="12" borderId="6" xfId="0" applyFont="1" applyFill="1" applyBorder="1" applyAlignment="1">
      <alignment horizontal="center" vertical="center" wrapText="1"/>
    </xf>
    <xf numFmtId="0" fontId="7" fillId="12" borderId="6" xfId="0" applyFont="1" applyFill="1" applyBorder="1" applyAlignment="1">
      <alignment vertical="center" wrapText="1"/>
    </xf>
    <xf numFmtId="9" fontId="7" fillId="12" borderId="13" xfId="0" applyNumberFormat="1" applyFont="1" applyFill="1" applyBorder="1" applyAlignment="1">
      <alignment horizontal="center" vertical="center"/>
    </xf>
    <xf numFmtId="0" fontId="5" fillId="12" borderId="9" xfId="0" applyFont="1" applyFill="1" applyBorder="1" applyAlignment="1">
      <alignment horizontal="center" vertical="center" wrapText="1"/>
    </xf>
    <xf numFmtId="167" fontId="10" fillId="12" borderId="11" xfId="0" applyNumberFormat="1" applyFont="1" applyFill="1" applyBorder="1" applyAlignment="1">
      <alignment horizontal="center" vertical="center"/>
    </xf>
    <xf numFmtId="1" fontId="8" fillId="12" borderId="2" xfId="0" applyNumberFormat="1" applyFont="1" applyFill="1" applyBorder="1" applyAlignment="1">
      <alignment horizontal="center" vertical="center"/>
    </xf>
    <xf numFmtId="0" fontId="5" fillId="12" borderId="4" xfId="0" applyFont="1" applyFill="1" applyBorder="1" applyAlignment="1">
      <alignment vertical="center" wrapText="1"/>
    </xf>
    <xf numFmtId="168" fontId="10" fillId="12" borderId="6" xfId="0" applyNumberFormat="1" applyFont="1" applyFill="1" applyBorder="1" applyAlignment="1">
      <alignment horizontal="center" vertical="center"/>
    </xf>
    <xf numFmtId="0" fontId="12" fillId="12" borderId="4" xfId="0" applyFont="1" applyFill="1" applyBorder="1" applyAlignment="1">
      <alignment horizontal="center" vertical="center"/>
    </xf>
    <xf numFmtId="0" fontId="7" fillId="13" borderId="7" xfId="0" applyFont="1" applyFill="1" applyBorder="1" applyAlignment="1">
      <alignment horizontal="center" vertical="center"/>
    </xf>
    <xf numFmtId="0" fontId="7" fillId="13" borderId="6" xfId="0" applyFont="1" applyFill="1" applyBorder="1" applyAlignment="1">
      <alignment horizontal="center" vertical="center" wrapText="1"/>
    </xf>
    <xf numFmtId="0" fontId="7" fillId="13" borderId="6" xfId="0" applyFont="1" applyFill="1" applyBorder="1" applyAlignment="1">
      <alignment vertical="center" wrapText="1"/>
    </xf>
    <xf numFmtId="9" fontId="7" fillId="13" borderId="13" xfId="0" applyNumberFormat="1" applyFont="1" applyFill="1" applyBorder="1" applyAlignment="1">
      <alignment horizontal="center" vertical="center"/>
    </xf>
    <xf numFmtId="0" fontId="5" fillId="13" borderId="9" xfId="0" applyFont="1" applyFill="1" applyBorder="1" applyAlignment="1">
      <alignment horizontal="center" vertical="center" wrapText="1"/>
    </xf>
    <xf numFmtId="167" fontId="10" fillId="13" borderId="11" xfId="0" applyNumberFormat="1" applyFont="1" applyFill="1" applyBorder="1" applyAlignment="1">
      <alignment horizontal="center" vertical="center"/>
    </xf>
    <xf numFmtId="1" fontId="8" fillId="13" borderId="2" xfId="0" applyNumberFormat="1" applyFont="1" applyFill="1" applyBorder="1" applyAlignment="1">
      <alignment horizontal="center" vertical="center"/>
    </xf>
    <xf numFmtId="0" fontId="5" fillId="13" borderId="4" xfId="0" applyFont="1" applyFill="1" applyBorder="1" applyAlignment="1">
      <alignment vertical="center" wrapText="1"/>
    </xf>
    <xf numFmtId="168" fontId="10" fillId="13" borderId="6" xfId="0" applyNumberFormat="1" applyFont="1" applyFill="1" applyBorder="1" applyAlignment="1">
      <alignment horizontal="center" vertical="center"/>
    </xf>
    <xf numFmtId="0" fontId="12" fillId="13" borderId="4" xfId="0" applyFont="1" applyFill="1" applyBorder="1" applyAlignment="1">
      <alignment horizontal="center" vertical="center"/>
    </xf>
    <xf numFmtId="0" fontId="7" fillId="14" borderId="18" xfId="0" applyFont="1" applyFill="1" applyBorder="1" applyAlignment="1">
      <alignment horizontal="center" vertical="center"/>
    </xf>
    <xf numFmtId="0" fontId="7" fillId="14" borderId="1" xfId="0" applyFont="1" applyFill="1" applyBorder="1" applyAlignment="1">
      <alignment horizontal="center" vertical="center" wrapText="1"/>
    </xf>
    <xf numFmtId="0" fontId="7" fillId="14" borderId="1" xfId="0" applyFont="1" applyFill="1" applyBorder="1" applyAlignment="1">
      <alignment vertical="center" wrapText="1"/>
    </xf>
    <xf numFmtId="9" fontId="7" fillId="14" borderId="17" xfId="0" applyNumberFormat="1" applyFont="1" applyFill="1" applyBorder="1" applyAlignment="1">
      <alignment horizontal="center" vertical="center"/>
    </xf>
    <xf numFmtId="0" fontId="5" fillId="14" borderId="18" xfId="0" applyFont="1" applyFill="1" applyBorder="1" applyAlignment="1">
      <alignment horizontal="center" vertical="center" wrapText="1"/>
    </xf>
    <xf numFmtId="167" fontId="10" fillId="14" borderId="16" xfId="0" applyNumberFormat="1" applyFont="1" applyFill="1" applyBorder="1" applyAlignment="1">
      <alignment horizontal="center" vertical="center"/>
    </xf>
    <xf numFmtId="1" fontId="8" fillId="14" borderId="19" xfId="0" applyNumberFormat="1" applyFont="1" applyFill="1" applyBorder="1" applyAlignment="1">
      <alignment horizontal="center" vertical="center"/>
    </xf>
    <xf numFmtId="0" fontId="5" fillId="14" borderId="19" xfId="0" applyFont="1" applyFill="1" applyBorder="1" applyAlignment="1">
      <alignment vertical="center" wrapText="1"/>
    </xf>
    <xf numFmtId="168" fontId="10" fillId="14" borderId="1" xfId="0" applyNumberFormat="1" applyFont="1" applyFill="1" applyBorder="1" applyAlignment="1">
      <alignment horizontal="center" vertical="center"/>
    </xf>
    <xf numFmtId="0" fontId="12" fillId="14" borderId="15" xfId="0" applyFont="1" applyFill="1" applyBorder="1" applyAlignment="1">
      <alignment horizontal="center" vertical="center"/>
    </xf>
    <xf numFmtId="0" fontId="7" fillId="15" borderId="6" xfId="0" applyFont="1" applyFill="1" applyBorder="1" applyAlignment="1">
      <alignment horizontal="center" vertical="center" wrapText="1"/>
    </xf>
    <xf numFmtId="0" fontId="7" fillId="15" borderId="6" xfId="0" applyFont="1" applyFill="1" applyBorder="1" applyAlignment="1">
      <alignment vertical="center" wrapText="1"/>
    </xf>
    <xf numFmtId="9" fontId="7" fillId="15" borderId="13" xfId="0" applyNumberFormat="1" applyFont="1" applyFill="1" applyBorder="1" applyAlignment="1">
      <alignment horizontal="center" vertical="center"/>
    </xf>
    <xf numFmtId="0" fontId="5" fillId="15" borderId="9" xfId="0" applyFont="1" applyFill="1" applyBorder="1" applyAlignment="1">
      <alignment horizontal="center" vertical="center" wrapText="1"/>
    </xf>
    <xf numFmtId="167" fontId="10" fillId="15" borderId="8" xfId="0" applyNumberFormat="1" applyFont="1" applyFill="1" applyBorder="1" applyAlignment="1">
      <alignment horizontal="center" vertical="center"/>
    </xf>
    <xf numFmtId="1" fontId="8" fillId="15" borderId="2" xfId="0" applyNumberFormat="1" applyFont="1" applyFill="1" applyBorder="1" applyAlignment="1">
      <alignment horizontal="center" vertical="center"/>
    </xf>
    <xf numFmtId="0" fontId="5" fillId="15" borderId="4" xfId="0" applyFont="1" applyFill="1" applyBorder="1" applyAlignment="1">
      <alignment vertical="center" wrapText="1"/>
    </xf>
    <xf numFmtId="168" fontId="10" fillId="15" borderId="6" xfId="0" applyNumberFormat="1" applyFont="1" applyFill="1" applyBorder="1" applyAlignment="1">
      <alignment horizontal="center" vertical="center"/>
    </xf>
    <xf numFmtId="0" fontId="12" fillId="15" borderId="2" xfId="0" applyFont="1" applyFill="1" applyBorder="1" applyAlignment="1">
      <alignment horizontal="center" vertical="center"/>
    </xf>
    <xf numFmtId="0" fontId="7" fillId="15" borderId="9" xfId="0" applyFont="1" applyFill="1" applyBorder="1" applyAlignment="1">
      <alignment horizontal="center" vertical="center"/>
    </xf>
    <xf numFmtId="164" fontId="3" fillId="15" borderId="13" xfId="0" applyNumberFormat="1" applyFont="1" applyFill="1" applyBorder="1" applyAlignment="1">
      <alignment horizontal="right" vertical="center" wrapText="1"/>
    </xf>
    <xf numFmtId="164" fontId="3" fillId="14" borderId="17" xfId="0" applyNumberFormat="1" applyFont="1" applyFill="1" applyBorder="1" applyAlignment="1">
      <alignment horizontal="right" vertical="center" wrapText="1"/>
    </xf>
    <xf numFmtId="164" fontId="3" fillId="12" borderId="13" xfId="0" applyNumberFormat="1" applyFont="1" applyFill="1" applyBorder="1" applyAlignment="1">
      <alignment horizontal="right" vertical="center" wrapText="1"/>
    </xf>
    <xf numFmtId="164" fontId="3" fillId="13" borderId="13" xfId="0" applyNumberFormat="1" applyFont="1" applyFill="1" applyBorder="1" applyAlignment="1">
      <alignment horizontal="right" vertical="center" wrapText="1"/>
    </xf>
    <xf numFmtId="164" fontId="3" fillId="7" borderId="13" xfId="0" applyNumberFormat="1" applyFont="1" applyFill="1" applyBorder="1" applyAlignment="1">
      <alignment horizontal="right" vertical="center" wrapText="1"/>
    </xf>
    <xf numFmtId="164" fontId="3" fillId="8" borderId="13" xfId="0" applyNumberFormat="1" applyFont="1" applyFill="1" applyBorder="1" applyAlignment="1">
      <alignment horizontal="right" vertical="center" wrapText="1"/>
    </xf>
    <xf numFmtId="164" fontId="3" fillId="9" borderId="10" xfId="0" applyNumberFormat="1" applyFont="1" applyFill="1" applyBorder="1" applyAlignment="1">
      <alignment horizontal="right" vertical="center" wrapText="1"/>
    </xf>
    <xf numFmtId="164" fontId="3" fillId="10" borderId="13" xfId="0" applyNumberFormat="1" applyFont="1" applyFill="1" applyBorder="1" applyAlignment="1">
      <alignment horizontal="right" vertical="center" wrapText="1"/>
    </xf>
    <xf numFmtId="164" fontId="3" fillId="11" borderId="13" xfId="0" applyNumberFormat="1" applyFont="1" applyFill="1" applyBorder="1" applyAlignment="1">
      <alignment horizontal="right" vertical="center" wrapText="1"/>
    </xf>
    <xf numFmtId="164" fontId="3" fillId="7" borderId="10" xfId="0" applyNumberFormat="1" applyFont="1" applyFill="1" applyBorder="1" applyAlignment="1">
      <alignment horizontal="right" vertical="center" wrapText="1"/>
    </xf>
    <xf numFmtId="164" fontId="3" fillId="8" borderId="10" xfId="0" applyNumberFormat="1" applyFont="1" applyFill="1" applyBorder="1" applyAlignment="1">
      <alignment horizontal="right" vertical="center" wrapText="1"/>
    </xf>
    <xf numFmtId="0" fontId="7" fillId="7" borderId="4"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9" borderId="2"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7" fillId="12" borderId="4" xfId="0" applyFont="1" applyFill="1" applyBorder="1" applyAlignment="1">
      <alignment horizontal="center" vertical="center" wrapText="1"/>
    </xf>
    <xf numFmtId="0" fontId="7" fillId="13" borderId="4" xfId="0" applyFont="1" applyFill="1" applyBorder="1" applyAlignment="1">
      <alignment horizontal="center" vertical="center" wrapText="1"/>
    </xf>
    <xf numFmtId="0" fontId="7" fillId="15" borderId="4" xfId="0" applyFont="1" applyFill="1" applyBorder="1" applyAlignment="1">
      <alignment horizontal="center" vertical="center" wrapText="1"/>
    </xf>
    <xf numFmtId="0" fontId="4" fillId="11" borderId="4" xfId="0" applyFont="1" applyFill="1" applyBorder="1" applyAlignment="1">
      <alignment horizontal="center" vertical="center" wrapText="1"/>
    </xf>
    <xf numFmtId="0" fontId="7" fillId="14" borderId="19" xfId="0" applyFont="1" applyFill="1" applyBorder="1" applyAlignment="1">
      <alignment horizontal="center" vertical="center" wrapText="1"/>
    </xf>
    <xf numFmtId="0" fontId="2" fillId="7" borderId="11"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10" borderId="11" xfId="0" applyFont="1" applyFill="1" applyBorder="1" applyAlignment="1">
      <alignment horizontal="center" vertical="center" wrapText="1"/>
    </xf>
    <xf numFmtId="0" fontId="3" fillId="12" borderId="11" xfId="0" applyFont="1" applyFill="1" applyBorder="1" applyAlignment="1">
      <alignment horizontal="center" vertical="center" wrapText="1"/>
    </xf>
    <xf numFmtId="0" fontId="3" fillId="13" borderId="11" xfId="0" applyFont="1" applyFill="1" applyBorder="1" applyAlignment="1">
      <alignment horizontal="center" vertical="center" wrapText="1"/>
    </xf>
    <xf numFmtId="0" fontId="3" fillId="15" borderId="11" xfId="0" applyFont="1" applyFill="1" applyBorder="1" applyAlignment="1">
      <alignment horizontal="center" vertical="center" wrapText="1"/>
    </xf>
    <xf numFmtId="0" fontId="3" fillId="11" borderId="11" xfId="0" applyFont="1" applyFill="1" applyBorder="1" applyAlignment="1">
      <alignment horizontal="center" vertical="center" wrapText="1"/>
    </xf>
    <xf numFmtId="0" fontId="3" fillId="14" borderId="16" xfId="0" applyFont="1" applyFill="1" applyBorder="1" applyAlignment="1">
      <alignment horizontal="center" vertical="center" wrapText="1"/>
    </xf>
    <xf numFmtId="0" fontId="7" fillId="19" borderId="9" xfId="0" applyFont="1" applyFill="1" applyBorder="1" applyAlignment="1">
      <alignment horizontal="center" vertical="center"/>
    </xf>
    <xf numFmtId="0" fontId="3" fillId="19" borderId="11" xfId="0" applyFont="1" applyFill="1" applyBorder="1" applyAlignment="1">
      <alignment horizontal="center" vertical="center" wrapText="1"/>
    </xf>
    <xf numFmtId="0" fontId="7" fillId="19" borderId="4" xfId="0" applyFont="1" applyFill="1" applyBorder="1" applyAlignment="1">
      <alignment horizontal="center" vertical="center" wrapText="1"/>
    </xf>
    <xf numFmtId="0" fontId="7" fillId="19" borderId="6" xfId="0" applyFont="1" applyFill="1" applyBorder="1" applyAlignment="1">
      <alignment horizontal="center" vertical="center" wrapText="1"/>
    </xf>
    <xf numFmtId="164" fontId="3" fillId="19" borderId="13" xfId="0" applyNumberFormat="1" applyFont="1" applyFill="1" applyBorder="1" applyAlignment="1">
      <alignment horizontal="right" vertical="center" wrapText="1"/>
    </xf>
    <xf numFmtId="0" fontId="7" fillId="19" borderId="6" xfId="0" applyFont="1" applyFill="1" applyBorder="1" applyAlignment="1">
      <alignment vertical="center" wrapText="1"/>
    </xf>
    <xf numFmtId="9" fontId="7" fillId="19" borderId="10" xfId="0" applyNumberFormat="1" applyFont="1" applyFill="1" applyBorder="1" applyAlignment="1">
      <alignment horizontal="center" vertical="center"/>
    </xf>
    <xf numFmtId="0" fontId="5" fillId="19" borderId="9" xfId="0" applyFont="1" applyFill="1" applyBorder="1" applyAlignment="1">
      <alignment horizontal="center" vertical="center" wrapText="1"/>
    </xf>
    <xf numFmtId="167" fontId="10" fillId="19" borderId="8" xfId="0" applyNumberFormat="1" applyFont="1" applyFill="1" applyBorder="1" applyAlignment="1">
      <alignment horizontal="center" vertical="center"/>
    </xf>
    <xf numFmtId="1" fontId="8" fillId="19" borderId="2" xfId="0" applyNumberFormat="1" applyFont="1" applyFill="1" applyBorder="1" applyAlignment="1">
      <alignment horizontal="center" vertical="center"/>
    </xf>
    <xf numFmtId="164" fontId="3" fillId="19" borderId="10" xfId="0" applyNumberFormat="1" applyFont="1" applyFill="1" applyBorder="1" applyAlignment="1">
      <alignment horizontal="right" vertical="center" wrapText="1"/>
    </xf>
    <xf numFmtId="0" fontId="5" fillId="19" borderId="2" xfId="0" applyFont="1" applyFill="1" applyBorder="1" applyAlignment="1">
      <alignment vertical="center" wrapText="1"/>
    </xf>
    <xf numFmtId="168" fontId="10" fillId="19" borderId="6" xfId="0" applyNumberFormat="1" applyFont="1" applyFill="1" applyBorder="1" applyAlignment="1">
      <alignment horizontal="center" vertical="center"/>
    </xf>
    <xf numFmtId="0" fontId="12" fillId="19" borderId="4" xfId="0" applyFont="1" applyFill="1" applyBorder="1" applyAlignment="1">
      <alignment horizontal="center" vertical="center"/>
    </xf>
    <xf numFmtId="0" fontId="7" fillId="20" borderId="7" xfId="0" applyFont="1" applyFill="1" applyBorder="1" applyAlignment="1">
      <alignment horizontal="center" vertical="center"/>
    </xf>
    <xf numFmtId="0" fontId="3" fillId="20" borderId="11" xfId="0" applyFont="1" applyFill="1" applyBorder="1" applyAlignment="1">
      <alignment horizontal="center" vertical="center" wrapText="1"/>
    </xf>
    <xf numFmtId="0" fontId="7" fillId="20" borderId="2" xfId="0" applyFont="1" applyFill="1" applyBorder="1" applyAlignment="1">
      <alignment horizontal="center" vertical="center" wrapText="1"/>
    </xf>
    <xf numFmtId="0" fontId="7" fillId="20" borderId="5" xfId="0" applyFont="1" applyFill="1" applyBorder="1" applyAlignment="1">
      <alignment horizontal="center" vertical="center" wrapText="1"/>
    </xf>
    <xf numFmtId="164" fontId="3" fillId="20" borderId="13" xfId="0" applyNumberFormat="1" applyFont="1" applyFill="1" applyBorder="1" applyAlignment="1">
      <alignment horizontal="right" vertical="center" wrapText="1"/>
    </xf>
    <xf numFmtId="0" fontId="7" fillId="20" borderId="5" xfId="0" applyFont="1" applyFill="1" applyBorder="1" applyAlignment="1">
      <alignment vertical="center" wrapText="1"/>
    </xf>
    <xf numFmtId="9" fontId="7" fillId="20" borderId="10" xfId="0" applyNumberFormat="1" applyFont="1" applyFill="1" applyBorder="1" applyAlignment="1">
      <alignment horizontal="center" vertical="center"/>
    </xf>
    <xf numFmtId="0" fontId="5" fillId="20" borderId="7" xfId="0" applyFont="1" applyFill="1" applyBorder="1" applyAlignment="1">
      <alignment horizontal="center" vertical="center" wrapText="1"/>
    </xf>
    <xf numFmtId="167" fontId="10" fillId="20" borderId="8" xfId="0" applyNumberFormat="1" applyFont="1" applyFill="1" applyBorder="1" applyAlignment="1">
      <alignment horizontal="center" vertical="center"/>
    </xf>
    <xf numFmtId="1" fontId="8" fillId="20" borderId="2" xfId="0" applyNumberFormat="1" applyFont="1" applyFill="1" applyBorder="1" applyAlignment="1">
      <alignment horizontal="center" vertical="center"/>
    </xf>
    <xf numFmtId="0" fontId="5" fillId="20" borderId="2" xfId="0" applyFont="1" applyFill="1" applyBorder="1" applyAlignment="1">
      <alignment vertical="center" wrapText="1"/>
    </xf>
    <xf numFmtId="168" fontId="10" fillId="20" borderId="6" xfId="0" applyNumberFormat="1" applyFont="1" applyFill="1" applyBorder="1" applyAlignment="1">
      <alignment horizontal="center" vertical="center"/>
    </xf>
    <xf numFmtId="0" fontId="12" fillId="20" borderId="4" xfId="0" applyFont="1" applyFill="1" applyBorder="1" applyAlignment="1">
      <alignment horizontal="center" vertical="center"/>
    </xf>
    <xf numFmtId="0" fontId="7" fillId="21" borderId="9" xfId="0" applyFont="1" applyFill="1" applyBorder="1" applyAlignment="1">
      <alignment horizontal="center" vertical="center"/>
    </xf>
    <xf numFmtId="0" fontId="3" fillId="21" borderId="11" xfId="0" applyFont="1" applyFill="1" applyBorder="1" applyAlignment="1">
      <alignment horizontal="center" vertical="center" wrapText="1"/>
    </xf>
    <xf numFmtId="0" fontId="7" fillId="21" borderId="4" xfId="0" applyFont="1" applyFill="1" applyBorder="1" applyAlignment="1">
      <alignment horizontal="center" vertical="center" wrapText="1"/>
    </xf>
    <xf numFmtId="0" fontId="7" fillId="21" borderId="6" xfId="0" applyFont="1" applyFill="1" applyBorder="1" applyAlignment="1">
      <alignment horizontal="center" vertical="center" wrapText="1"/>
    </xf>
    <xf numFmtId="164" fontId="3" fillId="21" borderId="10" xfId="0" applyNumberFormat="1" applyFont="1" applyFill="1" applyBorder="1" applyAlignment="1">
      <alignment horizontal="right" vertical="center" wrapText="1"/>
    </xf>
    <xf numFmtId="0" fontId="7" fillId="21" borderId="6" xfId="0" applyFont="1" applyFill="1" applyBorder="1" applyAlignment="1">
      <alignment vertical="center" wrapText="1"/>
    </xf>
    <xf numFmtId="9" fontId="7" fillId="21" borderId="10" xfId="0" applyNumberFormat="1" applyFont="1" applyFill="1" applyBorder="1" applyAlignment="1">
      <alignment horizontal="center" vertical="center"/>
    </xf>
    <xf numFmtId="0" fontId="5" fillId="21" borderId="9" xfId="0" applyFont="1" applyFill="1" applyBorder="1" applyAlignment="1">
      <alignment horizontal="center" vertical="center" wrapText="1"/>
    </xf>
    <xf numFmtId="167" fontId="10" fillId="21" borderId="8" xfId="0" applyNumberFormat="1" applyFont="1" applyFill="1" applyBorder="1" applyAlignment="1">
      <alignment horizontal="center" vertical="center"/>
    </xf>
    <xf numFmtId="1" fontId="8" fillId="21" borderId="2" xfId="0" applyNumberFormat="1" applyFont="1" applyFill="1" applyBorder="1" applyAlignment="1">
      <alignment horizontal="center" vertical="center"/>
    </xf>
    <xf numFmtId="164" fontId="3" fillId="21" borderId="13" xfId="0" applyNumberFormat="1" applyFont="1" applyFill="1" applyBorder="1" applyAlignment="1">
      <alignment horizontal="right" vertical="center" wrapText="1"/>
    </xf>
    <xf numFmtId="0" fontId="5" fillId="21" borderId="4" xfId="0" applyFont="1" applyFill="1" applyBorder="1" applyAlignment="1">
      <alignment vertical="center" wrapText="1"/>
    </xf>
    <xf numFmtId="168" fontId="10" fillId="21" borderId="6" xfId="0" applyNumberFormat="1" applyFont="1" applyFill="1" applyBorder="1" applyAlignment="1">
      <alignment horizontal="center" vertical="center"/>
    </xf>
    <xf numFmtId="0" fontId="12" fillId="21" borderId="4" xfId="0" applyFont="1" applyFill="1" applyBorder="1" applyAlignment="1">
      <alignment horizontal="center" vertical="center"/>
    </xf>
    <xf numFmtId="0" fontId="7" fillId="22" borderId="7" xfId="0" applyFont="1" applyFill="1" applyBorder="1" applyAlignment="1">
      <alignment horizontal="center" vertical="center"/>
    </xf>
    <xf numFmtId="0" fontId="3" fillId="22" borderId="11" xfId="0" applyFont="1" applyFill="1" applyBorder="1" applyAlignment="1">
      <alignment horizontal="center" vertical="center" wrapText="1"/>
    </xf>
    <xf numFmtId="0" fontId="7" fillId="22" borderId="4" xfId="0" applyFont="1" applyFill="1" applyBorder="1" applyAlignment="1">
      <alignment horizontal="center" vertical="center" wrapText="1"/>
    </xf>
    <xf numFmtId="0" fontId="7" fillId="22" borderId="6" xfId="0" applyFont="1" applyFill="1" applyBorder="1" applyAlignment="1">
      <alignment horizontal="center" vertical="center" wrapText="1"/>
    </xf>
    <xf numFmtId="164" fontId="3" fillId="22" borderId="13" xfId="0" applyNumberFormat="1" applyFont="1" applyFill="1" applyBorder="1" applyAlignment="1">
      <alignment horizontal="right" vertical="center" wrapText="1"/>
    </xf>
    <xf numFmtId="0" fontId="7" fillId="22" borderId="6" xfId="0" applyFont="1" applyFill="1" applyBorder="1" applyAlignment="1">
      <alignment vertical="center" wrapText="1"/>
    </xf>
    <xf numFmtId="9" fontId="7" fillId="22" borderId="10" xfId="0" applyNumberFormat="1" applyFont="1" applyFill="1" applyBorder="1" applyAlignment="1">
      <alignment horizontal="center" vertical="center"/>
    </xf>
    <xf numFmtId="0" fontId="5" fillId="22" borderId="9" xfId="0" applyFont="1" applyFill="1" applyBorder="1" applyAlignment="1">
      <alignment horizontal="center" vertical="center" wrapText="1"/>
    </xf>
    <xf numFmtId="167" fontId="10" fillId="22" borderId="8" xfId="0" applyNumberFormat="1" applyFont="1" applyFill="1" applyBorder="1" applyAlignment="1">
      <alignment horizontal="center" vertical="center"/>
    </xf>
    <xf numFmtId="1" fontId="8" fillId="22" borderId="2" xfId="0" applyNumberFormat="1" applyFont="1" applyFill="1" applyBorder="1" applyAlignment="1">
      <alignment horizontal="center" vertical="center"/>
    </xf>
    <xf numFmtId="0" fontId="5" fillId="22" borderId="4" xfId="0" applyFont="1" applyFill="1" applyBorder="1" applyAlignment="1">
      <alignment vertical="center" wrapText="1"/>
    </xf>
    <xf numFmtId="168" fontId="10" fillId="22" borderId="6" xfId="0" applyNumberFormat="1" applyFont="1" applyFill="1" applyBorder="1" applyAlignment="1">
      <alignment horizontal="center" vertical="center"/>
    </xf>
    <xf numFmtId="0" fontId="12" fillId="22" borderId="4" xfId="0" applyFont="1" applyFill="1" applyBorder="1" applyAlignment="1">
      <alignment horizontal="center" vertical="center"/>
    </xf>
    <xf numFmtId="0" fontId="7" fillId="23" borderId="7" xfId="0" applyFont="1" applyFill="1" applyBorder="1" applyAlignment="1">
      <alignment horizontal="center" vertical="center"/>
    </xf>
    <xf numFmtId="0" fontId="3" fillId="23" borderId="11" xfId="0" applyFont="1" applyFill="1" applyBorder="1" applyAlignment="1">
      <alignment horizontal="center" vertical="center" wrapText="1"/>
    </xf>
    <xf numFmtId="0" fontId="7" fillId="23" borderId="2" xfId="0" applyFont="1" applyFill="1" applyBorder="1" applyAlignment="1">
      <alignment horizontal="center" vertical="center" wrapText="1"/>
    </xf>
    <xf numFmtId="0" fontId="7" fillId="23" borderId="5" xfId="0" applyFont="1" applyFill="1" applyBorder="1" applyAlignment="1">
      <alignment horizontal="center" vertical="center" wrapText="1"/>
    </xf>
    <xf numFmtId="164" fontId="3" fillId="23" borderId="10" xfId="0" applyNumberFormat="1" applyFont="1" applyFill="1" applyBorder="1" applyAlignment="1">
      <alignment horizontal="right" vertical="center" wrapText="1"/>
    </xf>
    <xf numFmtId="0" fontId="7" fillId="23" borderId="5" xfId="0" applyFont="1" applyFill="1" applyBorder="1" applyAlignment="1">
      <alignment vertical="center" wrapText="1"/>
    </xf>
    <xf numFmtId="9" fontId="7" fillId="23" borderId="10" xfId="0" applyNumberFormat="1" applyFont="1" applyFill="1" applyBorder="1" applyAlignment="1">
      <alignment horizontal="center" vertical="center"/>
    </xf>
    <xf numFmtId="0" fontId="5" fillId="23" borderId="7" xfId="0" applyFont="1" applyFill="1" applyBorder="1" applyAlignment="1">
      <alignment horizontal="center" vertical="center" wrapText="1"/>
    </xf>
    <xf numFmtId="167" fontId="10" fillId="23" borderId="8" xfId="0" applyNumberFormat="1" applyFont="1" applyFill="1" applyBorder="1" applyAlignment="1">
      <alignment horizontal="center" vertical="center"/>
    </xf>
    <xf numFmtId="1" fontId="8" fillId="23" borderId="2" xfId="0" applyNumberFormat="1" applyFont="1" applyFill="1" applyBorder="1" applyAlignment="1">
      <alignment horizontal="center" vertical="center"/>
    </xf>
    <xf numFmtId="0" fontId="5" fillId="23" borderId="2" xfId="0" applyFont="1" applyFill="1" applyBorder="1" applyAlignment="1">
      <alignment vertical="center" wrapText="1"/>
    </xf>
    <xf numFmtId="168" fontId="10" fillId="23" borderId="5" xfId="0" applyNumberFormat="1" applyFont="1" applyFill="1" applyBorder="1" applyAlignment="1">
      <alignment horizontal="center" vertical="center"/>
    </xf>
    <xf numFmtId="0" fontId="12" fillId="23" borderId="4" xfId="0" applyFont="1" applyFill="1" applyBorder="1" applyAlignment="1">
      <alignment horizontal="center" vertical="center"/>
    </xf>
    <xf numFmtId="0" fontId="6" fillId="0" borderId="15" xfId="0" applyFont="1" applyFill="1" applyBorder="1" applyAlignment="1">
      <alignment horizontal="center" vertical="center" wrapText="1"/>
    </xf>
    <xf numFmtId="0" fontId="5" fillId="20" borderId="14" xfId="0" applyFont="1" applyFill="1" applyBorder="1" applyAlignment="1">
      <alignment vertical="center" wrapText="1"/>
    </xf>
    <xf numFmtId="0" fontId="5" fillId="19" borderId="14" xfId="0" applyFont="1" applyFill="1" applyBorder="1" applyAlignment="1">
      <alignment vertical="center" wrapText="1"/>
    </xf>
    <xf numFmtId="0" fontId="5" fillId="23" borderId="14" xfId="0" applyFont="1" applyFill="1" applyBorder="1" applyAlignment="1">
      <alignment vertical="center" wrapText="1"/>
    </xf>
    <xf numFmtId="0" fontId="5" fillId="21" borderId="12" xfId="0" applyFont="1" applyFill="1" applyBorder="1" applyAlignment="1">
      <alignment vertical="center" wrapText="1"/>
    </xf>
    <xf numFmtId="0" fontId="5" fillId="22" borderId="12" xfId="0" applyFont="1" applyFill="1" applyBorder="1" applyAlignment="1">
      <alignment vertical="center" wrapText="1"/>
    </xf>
    <xf numFmtId="3" fontId="5" fillId="7" borderId="14" xfId="0" applyNumberFormat="1" applyFont="1" applyFill="1" applyBorder="1" applyAlignment="1">
      <alignment vertical="center" wrapText="1"/>
    </xf>
    <xf numFmtId="3" fontId="5" fillId="8" borderId="14" xfId="0" applyNumberFormat="1" applyFont="1" applyFill="1" applyBorder="1" applyAlignment="1">
      <alignment vertical="center" wrapText="1"/>
    </xf>
    <xf numFmtId="0" fontId="5" fillId="9" borderId="12" xfId="0" applyFont="1" applyFill="1" applyBorder="1" applyAlignment="1">
      <alignment vertical="center" wrapText="1"/>
    </xf>
    <xf numFmtId="0" fontId="5" fillId="10" borderId="12" xfId="0" applyFont="1" applyFill="1" applyBorder="1" applyAlignment="1">
      <alignment vertical="center" wrapText="1"/>
    </xf>
    <xf numFmtId="0" fontId="5" fillId="12" borderId="12" xfId="0" applyFont="1" applyFill="1" applyBorder="1" applyAlignment="1">
      <alignment vertical="center" wrapText="1"/>
    </xf>
    <xf numFmtId="0" fontId="5" fillId="13" borderId="12" xfId="0" applyFont="1" applyFill="1" applyBorder="1" applyAlignment="1">
      <alignment vertical="center" wrapText="1"/>
    </xf>
    <xf numFmtId="0" fontId="5" fillId="15" borderId="12" xfId="0" applyFont="1" applyFill="1" applyBorder="1" applyAlignment="1">
      <alignment vertical="center" wrapText="1"/>
    </xf>
    <xf numFmtId="0" fontId="5" fillId="11" borderId="12" xfId="0" applyFont="1" applyFill="1" applyBorder="1" applyAlignment="1">
      <alignment vertical="center" wrapText="1"/>
    </xf>
    <xf numFmtId="0" fontId="5" fillId="14" borderId="20" xfId="0" applyFont="1" applyFill="1" applyBorder="1" applyAlignment="1">
      <alignment vertical="center" wrapText="1"/>
    </xf>
    <xf numFmtId="0" fontId="5" fillId="0" borderId="16" xfId="0" applyFont="1" applyFill="1" applyBorder="1" applyAlignment="1">
      <alignment horizontal="center" vertical="center" wrapText="1"/>
    </xf>
    <xf numFmtId="168" fontId="10" fillId="20" borderId="11" xfId="0" applyNumberFormat="1" applyFont="1" applyFill="1" applyBorder="1" applyAlignment="1">
      <alignment horizontal="center" vertical="center"/>
    </xf>
    <xf numFmtId="168" fontId="10" fillId="19" borderId="11" xfId="0" applyNumberFormat="1" applyFont="1" applyFill="1" applyBorder="1" applyAlignment="1">
      <alignment horizontal="center" vertical="center"/>
    </xf>
    <xf numFmtId="168" fontId="10" fillId="23" borderId="8" xfId="0" applyNumberFormat="1" applyFont="1" applyFill="1" applyBorder="1" applyAlignment="1">
      <alignment horizontal="center" vertical="center"/>
    </xf>
    <xf numFmtId="168" fontId="10" fillId="21" borderId="11" xfId="0" applyNumberFormat="1" applyFont="1" applyFill="1" applyBorder="1" applyAlignment="1">
      <alignment horizontal="center" vertical="center"/>
    </xf>
    <xf numFmtId="168" fontId="10" fillId="22" borderId="11" xfId="0" applyNumberFormat="1" applyFont="1" applyFill="1" applyBorder="1" applyAlignment="1">
      <alignment horizontal="center" vertical="center"/>
    </xf>
    <xf numFmtId="168" fontId="10" fillId="7" borderId="11" xfId="0" applyNumberFormat="1" applyFont="1" applyFill="1" applyBorder="1" applyAlignment="1">
      <alignment horizontal="center" vertical="center"/>
    </xf>
    <xf numFmtId="168" fontId="10" fillId="8" borderId="11" xfId="0" applyNumberFormat="1" applyFont="1" applyFill="1" applyBorder="1" applyAlignment="1">
      <alignment horizontal="center" vertical="center"/>
    </xf>
    <xf numFmtId="168" fontId="10" fillId="9" borderId="8" xfId="0" applyNumberFormat="1" applyFont="1" applyFill="1" applyBorder="1" applyAlignment="1">
      <alignment horizontal="center" vertical="center"/>
    </xf>
    <xf numFmtId="168" fontId="10" fillId="10" borderId="11" xfId="0" applyNumberFormat="1" applyFont="1" applyFill="1" applyBorder="1" applyAlignment="1">
      <alignment horizontal="center" vertical="center"/>
    </xf>
    <xf numFmtId="168" fontId="10" fillId="12" borderId="11" xfId="0" applyNumberFormat="1" applyFont="1" applyFill="1" applyBorder="1" applyAlignment="1">
      <alignment horizontal="center" vertical="center"/>
    </xf>
    <xf numFmtId="168" fontId="10" fillId="13" borderId="11" xfId="0" applyNumberFormat="1" applyFont="1" applyFill="1" applyBorder="1" applyAlignment="1">
      <alignment horizontal="center" vertical="center"/>
    </xf>
    <xf numFmtId="168" fontId="10" fillId="15" borderId="11" xfId="0" applyNumberFormat="1" applyFont="1" applyFill="1" applyBorder="1" applyAlignment="1">
      <alignment horizontal="center" vertical="center"/>
    </xf>
    <xf numFmtId="168" fontId="10" fillId="11" borderId="11" xfId="0" applyNumberFormat="1" applyFont="1" applyFill="1" applyBorder="1" applyAlignment="1">
      <alignment horizontal="center" vertical="center"/>
    </xf>
    <xf numFmtId="168" fontId="10" fillId="14" borderId="16" xfId="0" applyNumberFormat="1" applyFont="1" applyFill="1" applyBorder="1" applyAlignment="1">
      <alignment horizontal="center" vertical="center"/>
    </xf>
    <xf numFmtId="167" fontId="10" fillId="20" borderId="10" xfId="0" applyNumberFormat="1" applyFont="1" applyFill="1" applyBorder="1" applyAlignment="1">
      <alignment horizontal="center" vertical="center"/>
    </xf>
    <xf numFmtId="167" fontId="10" fillId="19" borderId="10" xfId="0" applyNumberFormat="1" applyFont="1" applyFill="1" applyBorder="1" applyAlignment="1">
      <alignment horizontal="center" vertical="center"/>
    </xf>
    <xf numFmtId="167" fontId="10" fillId="23" borderId="10" xfId="0" applyNumberFormat="1" applyFont="1" applyFill="1" applyBorder="1" applyAlignment="1">
      <alignment horizontal="center" vertical="center"/>
    </xf>
    <xf numFmtId="167" fontId="10" fillId="21" borderId="10" xfId="0" applyNumberFormat="1" applyFont="1" applyFill="1" applyBorder="1" applyAlignment="1">
      <alignment horizontal="center" vertical="center"/>
    </xf>
    <xf numFmtId="167" fontId="10" fillId="22" borderId="10" xfId="0" applyNumberFormat="1" applyFont="1" applyFill="1" applyBorder="1" applyAlignment="1">
      <alignment horizontal="center" vertical="center"/>
    </xf>
    <xf numFmtId="167" fontId="10" fillId="9" borderId="13" xfId="0" applyNumberFormat="1" applyFont="1" applyFill="1" applyBorder="1" applyAlignment="1">
      <alignment horizontal="center" vertical="center"/>
    </xf>
    <xf numFmtId="167" fontId="10" fillId="10" borderId="10" xfId="0" applyNumberFormat="1" applyFont="1" applyFill="1" applyBorder="1" applyAlignment="1">
      <alignment horizontal="center" vertical="center"/>
    </xf>
    <xf numFmtId="167" fontId="10" fillId="12" borderId="13" xfId="0" applyNumberFormat="1" applyFont="1" applyFill="1" applyBorder="1" applyAlignment="1">
      <alignment horizontal="center" vertical="center"/>
    </xf>
    <xf numFmtId="167" fontId="10" fillId="13" borderId="13" xfId="0" applyNumberFormat="1" applyFont="1" applyFill="1" applyBorder="1" applyAlignment="1">
      <alignment horizontal="center" vertical="center"/>
    </xf>
    <xf numFmtId="167" fontId="10" fillId="15" borderId="10" xfId="0" applyNumberFormat="1" applyFont="1" applyFill="1" applyBorder="1" applyAlignment="1">
      <alignment horizontal="center" vertical="center"/>
    </xf>
    <xf numFmtId="167" fontId="10" fillId="11" borderId="13" xfId="0" applyNumberFormat="1" applyFont="1" applyFill="1" applyBorder="1" applyAlignment="1">
      <alignment horizontal="center" vertical="center"/>
    </xf>
    <xf numFmtId="167" fontId="10" fillId="14" borderId="17" xfId="0" applyNumberFormat="1" applyFont="1" applyFill="1" applyBorder="1" applyAlignment="1">
      <alignment horizontal="center" vertical="center"/>
    </xf>
    <xf numFmtId="1" fontId="8" fillId="20" borderId="65" xfId="0" applyNumberFormat="1" applyFont="1" applyFill="1" applyBorder="1" applyAlignment="1">
      <alignment horizontal="center" vertical="center"/>
    </xf>
    <xf numFmtId="1" fontId="8" fillId="19" borderId="65" xfId="0" applyNumberFormat="1" applyFont="1" applyFill="1" applyBorder="1" applyAlignment="1">
      <alignment horizontal="center" vertical="center"/>
    </xf>
    <xf numFmtId="1" fontId="8" fillId="23" borderId="65" xfId="0" applyNumberFormat="1" applyFont="1" applyFill="1" applyBorder="1" applyAlignment="1">
      <alignment horizontal="center" vertical="center"/>
    </xf>
    <xf numFmtId="1" fontId="8" fillId="21" borderId="65" xfId="0" applyNumberFormat="1" applyFont="1" applyFill="1" applyBorder="1" applyAlignment="1">
      <alignment horizontal="center" vertical="center"/>
    </xf>
    <xf numFmtId="1" fontId="8" fillId="22" borderId="65" xfId="0" applyNumberFormat="1" applyFont="1" applyFill="1" applyBorder="1" applyAlignment="1">
      <alignment horizontal="center" vertical="center"/>
    </xf>
    <xf numFmtId="3" fontId="8" fillId="7" borderId="66" xfId="0" applyNumberFormat="1" applyFont="1" applyFill="1" applyBorder="1" applyAlignment="1">
      <alignment horizontal="center" vertical="center"/>
    </xf>
    <xf numFmtId="3" fontId="8" fillId="8" borderId="66" xfId="0" applyNumberFormat="1" applyFont="1" applyFill="1" applyBorder="1" applyAlignment="1">
      <alignment horizontal="center" vertical="center"/>
    </xf>
    <xf numFmtId="1" fontId="8" fillId="9" borderId="66" xfId="0" applyNumberFormat="1" applyFont="1" applyFill="1" applyBorder="1" applyAlignment="1">
      <alignment horizontal="center" vertical="center"/>
    </xf>
    <xf numFmtId="1" fontId="8" fillId="10" borderId="65" xfId="0" applyNumberFormat="1" applyFont="1" applyFill="1" applyBorder="1" applyAlignment="1">
      <alignment horizontal="center" vertical="center"/>
    </xf>
    <xf numFmtId="1" fontId="8" fillId="12" borderId="65" xfId="0" applyNumberFormat="1" applyFont="1" applyFill="1" applyBorder="1" applyAlignment="1">
      <alignment horizontal="center" vertical="center"/>
    </xf>
    <xf numFmtId="1" fontId="8" fillId="13" borderId="65" xfId="0" applyNumberFormat="1" applyFont="1" applyFill="1" applyBorder="1" applyAlignment="1">
      <alignment horizontal="center" vertical="center"/>
    </xf>
    <xf numFmtId="1" fontId="8" fillId="15" borderId="65" xfId="0" applyNumberFormat="1" applyFont="1" applyFill="1" applyBorder="1" applyAlignment="1">
      <alignment horizontal="center" vertical="center"/>
    </xf>
    <xf numFmtId="1" fontId="8" fillId="11" borderId="66" xfId="0" applyNumberFormat="1" applyFont="1" applyFill="1" applyBorder="1" applyAlignment="1">
      <alignment horizontal="center" vertical="center"/>
    </xf>
    <xf numFmtId="1" fontId="8" fillId="14" borderId="30" xfId="0" applyNumberFormat="1" applyFont="1" applyFill="1" applyBorder="1" applyAlignment="1">
      <alignment horizontal="center" vertical="center"/>
    </xf>
    <xf numFmtId="0" fontId="5" fillId="19" borderId="7"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20" fillId="16" borderId="13" xfId="0" applyFont="1" applyFill="1" applyBorder="1" applyAlignment="1">
      <alignment horizontal="center" vertical="center" wrapText="1"/>
    </xf>
    <xf numFmtId="0" fontId="13" fillId="16" borderId="12" xfId="0" applyFont="1" applyFill="1" applyBorder="1" applyAlignment="1">
      <alignment horizontal="center" vertical="center" wrapText="1"/>
    </xf>
    <xf numFmtId="0" fontId="13" fillId="16" borderId="6" xfId="0" applyFont="1" applyFill="1" applyBorder="1" applyAlignment="1">
      <alignment horizontal="center" vertical="center" wrapText="1"/>
    </xf>
    <xf numFmtId="0" fontId="15" fillId="17" borderId="20" xfId="0" applyFont="1" applyFill="1" applyBorder="1" applyAlignment="1">
      <alignment horizontal="center" vertical="center"/>
    </xf>
    <xf numFmtId="0" fontId="2" fillId="0" borderId="27" xfId="0" applyFont="1" applyFill="1" applyBorder="1" applyAlignment="1">
      <alignment horizontal="center" vertical="center" textRotation="90" wrapText="1"/>
    </xf>
    <xf numFmtId="0" fontId="2" fillId="0" borderId="18" xfId="0" applyFont="1" applyFill="1" applyBorder="1" applyAlignment="1">
      <alignment horizontal="center" vertical="center" textRotation="90" wrapText="1"/>
    </xf>
    <xf numFmtId="0" fontId="2" fillId="0" borderId="61" xfId="0" applyFont="1" applyFill="1" applyBorder="1" applyAlignment="1">
      <alignment horizontal="center" vertical="center" wrapText="1"/>
    </xf>
    <xf numFmtId="0" fontId="2" fillId="0" borderId="62" xfId="0" applyFont="1" applyFill="1" applyBorder="1" applyAlignment="1">
      <alignment horizontal="center" vertical="center" wrapText="1"/>
    </xf>
    <xf numFmtId="0" fontId="2" fillId="0" borderId="59" xfId="0" applyFont="1" applyFill="1" applyBorder="1" applyAlignment="1">
      <alignment horizontal="center" vertical="center" wrapText="1"/>
    </xf>
    <xf numFmtId="0" fontId="2" fillId="0" borderId="60"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4" fillId="0" borderId="32" xfId="0" applyFont="1" applyFill="1" applyBorder="1" applyAlignment="1">
      <alignment horizontal="center" vertical="center" wrapText="1"/>
    </xf>
    <xf numFmtId="166" fontId="4" fillId="0" borderId="26" xfId="0" applyNumberFormat="1" applyFont="1" applyFill="1" applyBorder="1" applyAlignment="1">
      <alignment horizontal="center" vertical="center" wrapText="1"/>
    </xf>
    <xf numFmtId="166" fontId="2" fillId="0" borderId="29" xfId="0" applyNumberFormat="1" applyFont="1" applyFill="1" applyBorder="1" applyAlignment="1">
      <alignment horizontal="center" vertical="center" wrapText="1"/>
    </xf>
    <xf numFmtId="166" fontId="2" fillId="0" borderId="30" xfId="0" applyNumberFormat="1" applyFont="1" applyFill="1" applyBorder="1" applyAlignment="1">
      <alignment horizontal="center" vertical="center" wrapText="1"/>
    </xf>
    <xf numFmtId="166" fontId="2" fillId="0" borderId="16" xfId="0" applyNumberFormat="1" applyFont="1" applyFill="1" applyBorder="1" applyAlignment="1">
      <alignment horizontal="center" vertical="center" wrapText="1"/>
    </xf>
    <xf numFmtId="0" fontId="6" fillId="0" borderId="40" xfId="0" applyFont="1" applyFill="1" applyBorder="1" applyAlignment="1">
      <alignment horizontal="center" vertical="center" wrapText="1"/>
    </xf>
    <xf numFmtId="0" fontId="6" fillId="0" borderId="15" xfId="0" applyFont="1" applyFill="1" applyBorder="1" applyAlignment="1">
      <alignment horizontal="center" vertical="center" wrapText="1"/>
    </xf>
    <xf numFmtId="9" fontId="10" fillId="3" borderId="42" xfId="0" applyNumberFormat="1" applyFont="1" applyFill="1" applyBorder="1" applyAlignment="1">
      <alignment horizontal="center" vertical="center"/>
    </xf>
    <xf numFmtId="9" fontId="10" fillId="3" borderId="43" xfId="0" applyNumberFormat="1" applyFont="1" applyFill="1" applyBorder="1" applyAlignment="1">
      <alignment horizontal="center" vertical="center"/>
    </xf>
    <xf numFmtId="0" fontId="4" fillId="0" borderId="26"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17" fillId="5" borderId="0" xfId="0" applyFont="1" applyFill="1" applyBorder="1" applyAlignment="1">
      <alignment horizontal="center" vertical="center" wrapText="1"/>
    </xf>
    <xf numFmtId="0" fontId="17" fillId="5" borderId="54" xfId="0" applyFont="1" applyFill="1" applyBorder="1" applyAlignment="1">
      <alignment horizontal="center" vertical="center" wrapText="1"/>
    </xf>
    <xf numFmtId="0" fontId="17" fillId="5" borderId="14" xfId="0" applyFont="1" applyFill="1" applyBorder="1" applyAlignment="1">
      <alignment horizontal="center" vertical="center" wrapText="1"/>
    </xf>
    <xf numFmtId="0" fontId="17" fillId="5" borderId="5" xfId="0" applyFont="1" applyFill="1" applyBorder="1" applyAlignment="1">
      <alignment horizontal="center" vertical="center" wrapText="1"/>
    </xf>
    <xf numFmtId="0" fontId="18" fillId="6" borderId="55" xfId="0" applyFont="1" applyFill="1" applyBorder="1" applyAlignment="1">
      <alignment horizontal="center" vertical="center" wrapText="1"/>
    </xf>
    <xf numFmtId="0" fontId="18" fillId="6" borderId="47" xfId="0" applyFont="1" applyFill="1" applyBorder="1" applyAlignment="1">
      <alignment horizontal="center" vertical="center" wrapText="1"/>
    </xf>
    <xf numFmtId="0" fontId="18" fillId="6" borderId="48" xfId="0" applyFont="1" applyFill="1" applyBorder="1" applyAlignment="1">
      <alignment horizontal="center" vertical="center" wrapText="1"/>
    </xf>
    <xf numFmtId="0" fontId="18" fillId="6" borderId="56" xfId="0" applyFont="1" applyFill="1" applyBorder="1" applyAlignment="1">
      <alignment horizontal="center" vertical="center" wrapText="1"/>
    </xf>
    <xf numFmtId="0" fontId="18" fillId="6" borderId="57"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6" borderId="2" xfId="0" applyFont="1" applyFill="1" applyBorder="1" applyAlignment="1">
      <alignment horizontal="center" vertical="center" wrapText="1"/>
    </xf>
    <xf numFmtId="164" fontId="4" fillId="6" borderId="49" xfId="0" applyNumberFormat="1" applyFont="1" applyFill="1" applyBorder="1" applyAlignment="1">
      <alignment horizontal="center" vertical="center" wrapText="1"/>
    </xf>
    <xf numFmtId="164" fontId="4" fillId="6" borderId="50" xfId="0" applyNumberFormat="1" applyFont="1" applyFill="1" applyBorder="1" applyAlignment="1">
      <alignment horizontal="center" vertical="center" wrapText="1"/>
    </xf>
    <xf numFmtId="164" fontId="4" fillId="6" borderId="51" xfId="0" applyNumberFormat="1"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3" borderId="47" xfId="0" applyFont="1" applyFill="1" applyBorder="1" applyAlignment="1">
      <alignment horizontal="center" vertical="center" wrapText="1"/>
    </xf>
    <xf numFmtId="0" fontId="17" fillId="3" borderId="48" xfId="0" applyFont="1" applyFill="1" applyBorder="1" applyAlignment="1">
      <alignment horizontal="center" vertical="center" wrapText="1"/>
    </xf>
    <xf numFmtId="165" fontId="24" fillId="3" borderId="42" xfId="0" applyNumberFormat="1" applyFont="1" applyFill="1" applyBorder="1" applyAlignment="1">
      <alignment horizontal="right" vertical="center" wrapText="1"/>
    </xf>
    <xf numFmtId="165" fontId="24" fillId="3" borderId="44" xfId="0" applyNumberFormat="1" applyFont="1" applyFill="1" applyBorder="1" applyAlignment="1">
      <alignment horizontal="right" vertical="center" wrapText="1"/>
    </xf>
    <xf numFmtId="0" fontId="22" fillId="3" borderId="44" xfId="0" applyFont="1" applyFill="1" applyBorder="1" applyAlignment="1">
      <alignment horizontal="left" vertical="center" wrapText="1"/>
    </xf>
    <xf numFmtId="0" fontId="22" fillId="3" borderId="45" xfId="0" applyFont="1" applyFill="1" applyBorder="1" applyAlignment="1">
      <alignment horizontal="left" vertical="center" wrapText="1"/>
    </xf>
    <xf numFmtId="166" fontId="24" fillId="3" borderId="42" xfId="0" applyNumberFormat="1" applyFont="1" applyFill="1" applyBorder="1" applyAlignment="1">
      <alignment horizontal="right" vertical="center"/>
    </xf>
    <xf numFmtId="166" fontId="24" fillId="3" borderId="44" xfId="0" applyNumberFormat="1" applyFont="1" applyFill="1" applyBorder="1" applyAlignment="1">
      <alignment horizontal="right" vertical="center"/>
    </xf>
    <xf numFmtId="0" fontId="18" fillId="0" borderId="0" xfId="0" applyFont="1" applyFill="1" applyAlignment="1">
      <alignment horizontal="left" vertical="center"/>
    </xf>
    <xf numFmtId="0" fontId="17" fillId="4" borderId="38"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9" xfId="0" applyFont="1" applyFill="1" applyBorder="1" applyAlignment="1">
      <alignment horizontal="center" vertical="center" wrapText="1"/>
    </xf>
    <xf numFmtId="165" fontId="24" fillId="4" borderId="36" xfId="0" applyNumberFormat="1" applyFont="1" applyFill="1" applyBorder="1" applyAlignment="1">
      <alignment horizontal="right" vertical="center" wrapText="1"/>
    </xf>
    <xf numFmtId="165" fontId="24" fillId="4" borderId="37" xfId="0" applyNumberFormat="1" applyFont="1" applyFill="1" applyBorder="1" applyAlignment="1">
      <alignment horizontal="right" vertical="center" wrapText="1"/>
    </xf>
    <xf numFmtId="0" fontId="22" fillId="4" borderId="37" xfId="0" applyFont="1" applyFill="1" applyBorder="1" applyAlignment="1">
      <alignment horizontal="left" vertical="center" wrapText="1"/>
    </xf>
    <xf numFmtId="0" fontId="22" fillId="4" borderId="39" xfId="0" applyFont="1" applyFill="1" applyBorder="1" applyAlignment="1">
      <alignment horizontal="left" vertical="center" wrapText="1"/>
    </xf>
    <xf numFmtId="166" fontId="24" fillId="4" borderId="36" xfId="0" applyNumberFormat="1" applyFont="1" applyFill="1" applyBorder="1" applyAlignment="1">
      <alignment horizontal="right" vertical="center"/>
    </xf>
    <xf numFmtId="166" fontId="24" fillId="4" borderId="37" xfId="0" applyNumberFormat="1" applyFont="1" applyFill="1" applyBorder="1" applyAlignment="1">
      <alignment horizontal="right" vertical="center"/>
    </xf>
    <xf numFmtId="9" fontId="10" fillId="4" borderId="36" xfId="0" applyNumberFormat="1" applyFont="1" applyFill="1" applyBorder="1" applyAlignment="1">
      <alignment horizontal="center" vertical="center"/>
    </xf>
    <xf numFmtId="9" fontId="10" fillId="4" borderId="41" xfId="0" applyNumberFormat="1" applyFont="1" applyFill="1" applyBorder="1" applyAlignment="1">
      <alignment horizontal="center" vertical="center"/>
    </xf>
    <xf numFmtId="0" fontId="23" fillId="18" borderId="58" xfId="0" applyFont="1" applyFill="1" applyBorder="1" applyAlignment="1">
      <alignment horizontal="center" vertical="center" wrapText="1"/>
    </xf>
    <xf numFmtId="0" fontId="23" fillId="18" borderId="52" xfId="0" applyFont="1" applyFill="1" applyBorder="1" applyAlignment="1">
      <alignment horizontal="center" vertical="center" wrapText="1"/>
    </xf>
    <xf numFmtId="0" fontId="23" fillId="18" borderId="53" xfId="0" applyFont="1" applyFill="1" applyBorder="1" applyAlignment="1">
      <alignment horizontal="center" vertical="center" wrapText="1"/>
    </xf>
    <xf numFmtId="0" fontId="6" fillId="0" borderId="21" xfId="0" applyFont="1" applyFill="1" applyBorder="1" applyAlignment="1">
      <alignment horizontal="left" wrapText="1"/>
    </xf>
    <xf numFmtId="0" fontId="6" fillId="0" borderId="22" xfId="0" applyFont="1" applyFill="1" applyBorder="1" applyAlignment="1">
      <alignment horizontal="left"/>
    </xf>
    <xf numFmtId="0" fontId="6" fillId="0" borderId="23" xfId="0" applyFont="1" applyFill="1" applyBorder="1" applyAlignment="1">
      <alignment horizontal="left"/>
    </xf>
    <xf numFmtId="0" fontId="6" fillId="0" borderId="33" xfId="0" applyFont="1" applyFill="1" applyBorder="1" applyAlignment="1">
      <alignment horizontal="left" vertical="center" wrapText="1"/>
    </xf>
    <xf numFmtId="0" fontId="5" fillId="0" borderId="34" xfId="0" applyFont="1" applyFill="1" applyBorder="1" applyAlignment="1">
      <alignment horizontal="left" vertical="center"/>
    </xf>
    <xf numFmtId="0" fontId="5" fillId="0" borderId="35" xfId="0" applyFont="1" applyFill="1" applyBorder="1" applyAlignment="1">
      <alignment horizontal="left" vertical="center"/>
    </xf>
    <xf numFmtId="0" fontId="6" fillId="0" borderId="34" xfId="0" applyFont="1" applyFill="1" applyBorder="1" applyAlignment="1">
      <alignment horizontal="left" vertical="center"/>
    </xf>
    <xf numFmtId="0" fontId="6" fillId="0" borderId="35" xfId="0" applyFont="1" applyFill="1" applyBorder="1" applyAlignment="1">
      <alignment horizontal="left" vertical="center"/>
    </xf>
    <xf numFmtId="0" fontId="5" fillId="2" borderId="33" xfId="0" applyFont="1" applyFill="1" applyBorder="1" applyAlignment="1">
      <alignment horizontal="left" vertical="center" wrapText="1"/>
    </xf>
    <xf numFmtId="0" fontId="5" fillId="2" borderId="34" xfId="0" applyFont="1" applyFill="1" applyBorder="1" applyAlignment="1">
      <alignment horizontal="left" vertical="center"/>
    </xf>
    <xf numFmtId="0" fontId="5" fillId="2" borderId="35" xfId="0" applyFont="1" applyFill="1" applyBorder="1" applyAlignment="1">
      <alignment horizontal="left" vertical="center"/>
    </xf>
    <xf numFmtId="0" fontId="6" fillId="2" borderId="33" xfId="0" applyFont="1" applyFill="1" applyBorder="1" applyAlignment="1">
      <alignment horizontal="left" vertical="center" wrapText="1"/>
    </xf>
    <xf numFmtId="0" fontId="6" fillId="0" borderId="26" xfId="0" applyFont="1" applyFill="1" applyBorder="1" applyAlignment="1">
      <alignment horizontal="center" vertical="center" wrapText="1"/>
    </xf>
    <xf numFmtId="0" fontId="6" fillId="0" borderId="30"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2" fillId="0" borderId="63" xfId="0" applyFont="1" applyFill="1" applyBorder="1" applyAlignment="1">
      <alignment horizontal="center" vertical="center" wrapText="1"/>
    </xf>
    <xf numFmtId="166" fontId="2" fillId="0" borderId="63" xfId="0" applyNumberFormat="1" applyFont="1" applyFill="1" applyBorder="1" applyAlignment="1">
      <alignment horizontal="center" vertical="center" wrapText="1"/>
    </xf>
    <xf numFmtId="166" fontId="2" fillId="0" borderId="17" xfId="0" applyNumberFormat="1" applyFont="1" applyFill="1" applyBorder="1" applyAlignment="1">
      <alignment horizontal="center" vertical="center" wrapText="1"/>
    </xf>
    <xf numFmtId="164" fontId="3" fillId="20" borderId="12" xfId="0" applyNumberFormat="1" applyFont="1" applyFill="1" applyBorder="1" applyAlignment="1">
      <alignment horizontal="right" vertical="center" wrapText="1"/>
    </xf>
    <xf numFmtId="164" fontId="3" fillId="19" borderId="14" xfId="0" applyNumberFormat="1" applyFont="1" applyFill="1" applyBorder="1" applyAlignment="1">
      <alignment horizontal="right" vertical="center" wrapText="1"/>
    </xf>
    <xf numFmtId="164" fontId="3" fillId="23" borderId="14" xfId="0" applyNumberFormat="1" applyFont="1" applyFill="1" applyBorder="1" applyAlignment="1">
      <alignment horizontal="right" vertical="center" wrapText="1"/>
    </xf>
    <xf numFmtId="164" fontId="3" fillId="21" borderId="12" xfId="0" applyNumberFormat="1" applyFont="1" applyFill="1" applyBorder="1" applyAlignment="1">
      <alignment horizontal="right" vertical="center" wrapText="1"/>
    </xf>
    <xf numFmtId="164" fontId="3" fillId="22" borderId="12" xfId="0" applyNumberFormat="1" applyFont="1" applyFill="1" applyBorder="1" applyAlignment="1">
      <alignment horizontal="right" vertical="center" wrapText="1"/>
    </xf>
    <xf numFmtId="164" fontId="3" fillId="7" borderId="14" xfId="0" applyNumberFormat="1" applyFont="1" applyFill="1" applyBorder="1" applyAlignment="1">
      <alignment horizontal="right" vertical="center" wrapText="1"/>
    </xf>
    <xf numFmtId="164" fontId="3" fillId="8" borderId="14" xfId="0" applyNumberFormat="1" applyFont="1" applyFill="1" applyBorder="1" applyAlignment="1">
      <alignment horizontal="right" vertical="center" wrapText="1"/>
    </xf>
    <xf numFmtId="164" fontId="3" fillId="9" borderId="14" xfId="0" applyNumberFormat="1" applyFont="1" applyFill="1" applyBorder="1" applyAlignment="1">
      <alignment horizontal="right" vertical="center" wrapText="1"/>
    </xf>
    <xf numFmtId="164" fontId="3" fillId="10" borderId="12" xfId="0" applyNumberFormat="1" applyFont="1" applyFill="1" applyBorder="1" applyAlignment="1">
      <alignment horizontal="right" vertical="center" wrapText="1"/>
    </xf>
    <xf numFmtId="164" fontId="3" fillId="12" borderId="12" xfId="0" applyNumberFormat="1" applyFont="1" applyFill="1" applyBorder="1" applyAlignment="1">
      <alignment horizontal="right" vertical="center" wrapText="1"/>
    </xf>
    <xf numFmtId="164" fontId="3" fillId="13" borderId="12" xfId="0" applyNumberFormat="1" applyFont="1" applyFill="1" applyBorder="1" applyAlignment="1">
      <alignment horizontal="right" vertical="center" wrapText="1"/>
    </xf>
    <xf numFmtId="164" fontId="3" fillId="15" borderId="12" xfId="0" applyNumberFormat="1" applyFont="1" applyFill="1" applyBorder="1" applyAlignment="1">
      <alignment horizontal="right" vertical="center" wrapText="1"/>
    </xf>
    <xf numFmtId="164" fontId="3" fillId="11" borderId="12" xfId="0" applyNumberFormat="1" applyFont="1" applyFill="1" applyBorder="1" applyAlignment="1">
      <alignment horizontal="right" vertical="center" wrapText="1"/>
    </xf>
    <xf numFmtId="164" fontId="3" fillId="14" borderId="20" xfId="0" applyNumberFormat="1" applyFont="1" applyFill="1" applyBorder="1" applyAlignment="1">
      <alignment horizontal="right" vertical="center" wrapText="1"/>
    </xf>
    <xf numFmtId="0" fontId="17" fillId="24" borderId="0" xfId="0" applyFont="1" applyFill="1" applyBorder="1" applyAlignment="1">
      <alignment horizontal="center" vertical="center" wrapText="1"/>
    </xf>
    <xf numFmtId="0" fontId="17" fillId="24" borderId="54" xfId="0" applyFont="1" applyFill="1" applyBorder="1" applyAlignment="1">
      <alignment horizontal="center" vertical="center" wrapText="1"/>
    </xf>
    <xf numFmtId="0" fontId="18" fillId="24" borderId="55" xfId="0" applyFont="1" applyFill="1" applyBorder="1" applyAlignment="1">
      <alignment horizontal="center" vertical="center" wrapText="1"/>
    </xf>
    <xf numFmtId="0" fontId="18" fillId="24" borderId="47" xfId="0" applyFont="1" applyFill="1" applyBorder="1" applyAlignment="1">
      <alignment horizontal="center" vertical="center" wrapText="1"/>
    </xf>
    <xf numFmtId="0" fontId="18" fillId="24" borderId="48" xfId="0" applyFont="1" applyFill="1" applyBorder="1" applyAlignment="1">
      <alignment horizontal="center" vertical="center" wrapText="1"/>
    </xf>
    <xf numFmtId="0" fontId="18" fillId="24" borderId="56" xfId="0" applyFont="1" applyFill="1" applyBorder="1" applyAlignment="1">
      <alignment horizontal="center" vertical="center" wrapText="1"/>
    </xf>
    <xf numFmtId="0" fontId="18" fillId="24" borderId="57" xfId="0" applyFont="1" applyFill="1" applyBorder="1" applyAlignment="1">
      <alignment horizontal="center" vertical="center" wrapText="1"/>
    </xf>
    <xf numFmtId="0" fontId="17" fillId="24" borderId="14" xfId="0" applyFont="1" applyFill="1" applyBorder="1" applyAlignment="1">
      <alignment horizontal="center" vertical="center" wrapText="1"/>
    </xf>
    <xf numFmtId="0" fontId="17" fillId="24" borderId="5" xfId="0" applyFont="1" applyFill="1" applyBorder="1" applyAlignment="1">
      <alignment horizontal="center" vertical="center" wrapText="1"/>
    </xf>
    <xf numFmtId="164" fontId="4" fillId="24" borderId="49" xfId="0" applyNumberFormat="1" applyFont="1" applyFill="1" applyBorder="1" applyAlignment="1">
      <alignment horizontal="center" vertical="center" wrapText="1"/>
    </xf>
    <xf numFmtId="164" fontId="4" fillId="24" borderId="50" xfId="0" applyNumberFormat="1" applyFont="1" applyFill="1" applyBorder="1" applyAlignment="1">
      <alignment horizontal="center" vertical="center" wrapText="1"/>
    </xf>
    <xf numFmtId="164" fontId="4" fillId="24" borderId="51" xfId="0" applyNumberFormat="1" applyFont="1" applyFill="1" applyBorder="1" applyAlignment="1">
      <alignment horizontal="center" vertical="center" wrapText="1"/>
    </xf>
    <xf numFmtId="0" fontId="18" fillId="24" borderId="10"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7" fillId="0" borderId="0" xfId="0" applyFont="1" applyFill="1" applyAlignment="1">
      <alignment horizontal="center" vertical="center"/>
    </xf>
    <xf numFmtId="0" fontId="10" fillId="14" borderId="15" xfId="0" applyFont="1" applyFill="1" applyBorder="1" applyAlignment="1">
      <alignment horizontal="center" vertical="center"/>
    </xf>
    <xf numFmtId="0" fontId="10" fillId="20" borderId="4" xfId="0" applyFont="1" applyFill="1" applyBorder="1" applyAlignment="1">
      <alignment horizontal="center" vertical="center"/>
    </xf>
    <xf numFmtId="0" fontId="10" fillId="19" borderId="4" xfId="0" applyFont="1" applyFill="1" applyBorder="1" applyAlignment="1">
      <alignment horizontal="center" vertical="center"/>
    </xf>
    <xf numFmtId="0" fontId="10" fillId="21" borderId="4" xfId="0" applyFont="1" applyFill="1" applyBorder="1" applyAlignment="1">
      <alignment horizontal="center" vertical="center"/>
    </xf>
    <xf numFmtId="0" fontId="10" fillId="9" borderId="2" xfId="0" applyFont="1" applyFill="1" applyBorder="1" applyAlignment="1">
      <alignment horizontal="center" vertical="center"/>
    </xf>
    <xf numFmtId="0" fontId="10" fillId="7" borderId="4" xfId="0" applyFont="1" applyFill="1" applyBorder="1" applyAlignment="1">
      <alignment horizontal="center" vertical="center"/>
    </xf>
    <xf numFmtId="0" fontId="10" fillId="23" borderId="4" xfId="0" applyFont="1" applyFill="1" applyBorder="1" applyAlignment="1">
      <alignment horizontal="center" vertical="center"/>
    </xf>
    <xf numFmtId="0" fontId="10" fillId="15" borderId="2" xfId="0" applyFont="1" applyFill="1" applyBorder="1" applyAlignment="1">
      <alignment horizontal="center" vertical="center"/>
    </xf>
    <xf numFmtId="0" fontId="10" fillId="11" borderId="3" xfId="0" applyFont="1" applyFill="1" applyBorder="1" applyAlignment="1">
      <alignment horizontal="center" vertical="center"/>
    </xf>
    <xf numFmtId="0" fontId="10" fillId="12" borderId="4" xfId="0" applyFont="1" applyFill="1" applyBorder="1" applyAlignment="1">
      <alignment horizontal="center" vertical="center"/>
    </xf>
    <xf numFmtId="0" fontId="10" fillId="13" borderId="4" xfId="0" applyFont="1" applyFill="1" applyBorder="1" applyAlignment="1">
      <alignment horizontal="center" vertical="center"/>
    </xf>
    <xf numFmtId="0" fontId="10" fillId="8" borderId="4" xfId="0" applyFont="1" applyFill="1" applyBorder="1" applyAlignment="1">
      <alignment horizontal="center" vertical="center"/>
    </xf>
    <xf numFmtId="0" fontId="10" fillId="22" borderId="4" xfId="0" applyFont="1" applyFill="1" applyBorder="1" applyAlignment="1">
      <alignment horizontal="center" vertical="center"/>
    </xf>
    <xf numFmtId="0" fontId="10" fillId="10" borderId="4" xfId="0" applyFont="1" applyFill="1" applyBorder="1" applyAlignment="1">
      <alignment horizontal="center" vertical="center"/>
    </xf>
    <xf numFmtId="0" fontId="20" fillId="25" borderId="13" xfId="0" applyFont="1" applyFill="1" applyBorder="1" applyAlignment="1">
      <alignment horizontal="center" vertical="center" wrapText="1"/>
    </xf>
    <xf numFmtId="0" fontId="13" fillId="25" borderId="12" xfId="0" applyFont="1" applyFill="1" applyBorder="1" applyAlignment="1">
      <alignment horizontal="center" vertical="center" wrapText="1"/>
    </xf>
    <xf numFmtId="0" fontId="13" fillId="25" borderId="6" xfId="0" applyFont="1" applyFill="1" applyBorder="1" applyAlignment="1">
      <alignment horizontal="center" vertical="center" wrapText="1"/>
    </xf>
    <xf numFmtId="0" fontId="15" fillId="26" borderId="20" xfId="0" applyFont="1" applyFill="1" applyBorder="1" applyAlignment="1">
      <alignment horizontal="center" vertical="center"/>
    </xf>
    <xf numFmtId="0" fontId="3" fillId="27" borderId="58" xfId="0" applyFont="1" applyFill="1" applyBorder="1" applyAlignment="1">
      <alignment horizontal="center" vertical="center" wrapText="1"/>
    </xf>
    <xf numFmtId="0" fontId="3" fillId="27" borderId="52" xfId="0" applyFont="1" applyFill="1" applyBorder="1" applyAlignment="1">
      <alignment horizontal="center" vertical="center" wrapText="1"/>
    </xf>
    <xf numFmtId="0" fontId="3" fillId="27" borderId="5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BCFAB"/>
      <color rgb="FFFABE00"/>
      <color rgb="FF0BE5E0"/>
      <color rgb="FF3ABCD6"/>
      <color rgb="FF29C7FF"/>
      <color rgb="FFFF6161"/>
      <color rgb="FFFFFFB3"/>
      <color rgb="FFFFFC7D"/>
      <color rgb="FFFFFC93"/>
      <color rgb="FFFFFB5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34"/>
  <sheetViews>
    <sheetView topLeftCell="A10" zoomScaleNormal="100" workbookViewId="0">
      <selection activeCell="Q3" sqref="Q3"/>
    </sheetView>
  </sheetViews>
  <sheetFormatPr defaultRowHeight="12.75"/>
  <cols>
    <col min="1" max="1" width="4.5703125" style="2" customWidth="1"/>
    <col min="2" max="2" width="28.85546875" style="2" bestFit="1" customWidth="1"/>
    <col min="3" max="3" width="25.42578125" style="2" customWidth="1"/>
    <col min="4" max="4" width="12.140625" style="2" bestFit="1" customWidth="1"/>
    <col min="5" max="5" width="13" style="5" bestFit="1" customWidth="1"/>
    <col min="6" max="6" width="10.7109375" style="6" bestFit="1" customWidth="1"/>
    <col min="7" max="7" width="9.7109375" style="2" bestFit="1" customWidth="1"/>
    <col min="8" max="8" width="18.140625" style="2" customWidth="1"/>
    <col min="9" max="9" width="14.42578125" style="7" bestFit="1" customWidth="1"/>
    <col min="10" max="10" width="12.140625" style="8" bestFit="1" customWidth="1"/>
    <col min="11" max="11" width="13" style="2" bestFit="1" customWidth="1"/>
    <col min="12" max="12" width="8.28515625" style="2" customWidth="1"/>
    <col min="13" max="13" width="10.85546875" style="2" bestFit="1" customWidth="1"/>
    <col min="14" max="14" width="12.140625" style="2" bestFit="1" customWidth="1"/>
    <col min="15" max="15" width="5.28515625" style="2" hidden="1" customWidth="1"/>
    <col min="16" max="16" width="6.140625" style="2" customWidth="1"/>
    <col min="17" max="17" width="13.140625" style="2" bestFit="1" customWidth="1"/>
    <col min="18" max="18" width="11.42578125" style="2" customWidth="1"/>
    <col min="19" max="16384" width="9.140625" style="2"/>
  </cols>
  <sheetData>
    <row r="1" spans="1:17" ht="39.950000000000003" customHeight="1">
      <c r="A1" s="258" t="s">
        <v>47</v>
      </c>
      <c r="B1" s="259"/>
      <c r="C1" s="259"/>
      <c r="D1" s="259"/>
      <c r="E1" s="259"/>
      <c r="F1" s="259"/>
      <c r="G1" s="259"/>
      <c r="H1" s="259"/>
      <c r="I1" s="259"/>
      <c r="J1" s="259"/>
      <c r="K1" s="259"/>
      <c r="L1" s="259"/>
      <c r="M1" s="259"/>
      <c r="N1" s="260"/>
    </row>
    <row r="2" spans="1:17" ht="30" customHeight="1" thickBot="1">
      <c r="A2" s="261" t="s">
        <v>69</v>
      </c>
      <c r="B2" s="261"/>
      <c r="C2" s="261"/>
      <c r="D2" s="261"/>
      <c r="E2" s="261"/>
      <c r="F2" s="261"/>
      <c r="G2" s="261"/>
      <c r="H2" s="261"/>
      <c r="I2" s="261"/>
      <c r="J2" s="261"/>
      <c r="K2" s="261"/>
      <c r="L2" s="261"/>
      <c r="M2" s="261"/>
      <c r="N2" s="261"/>
    </row>
    <row r="3" spans="1:17" ht="39" customHeight="1">
      <c r="A3" s="262" t="s">
        <v>64</v>
      </c>
      <c r="B3" s="264" t="s">
        <v>8</v>
      </c>
      <c r="C3" s="266" t="s">
        <v>9</v>
      </c>
      <c r="D3" s="268" t="s">
        <v>13</v>
      </c>
      <c r="E3" s="270" t="s">
        <v>70</v>
      </c>
      <c r="F3" s="270"/>
      <c r="G3" s="272" t="s">
        <v>19</v>
      </c>
      <c r="H3" s="274" t="s">
        <v>71</v>
      </c>
      <c r="I3" s="275"/>
      <c r="J3" s="278" t="s">
        <v>57</v>
      </c>
      <c r="K3" s="282" t="s">
        <v>79</v>
      </c>
      <c r="L3" s="283"/>
      <c r="M3" s="286" t="s">
        <v>86</v>
      </c>
      <c r="N3" s="287"/>
    </row>
    <row r="4" spans="1:17" ht="33" customHeight="1" thickBot="1">
      <c r="A4" s="263"/>
      <c r="B4" s="265"/>
      <c r="C4" s="267"/>
      <c r="D4" s="269"/>
      <c r="E4" s="271"/>
      <c r="F4" s="271"/>
      <c r="G4" s="273"/>
      <c r="H4" s="276"/>
      <c r="I4" s="277"/>
      <c r="J4" s="279"/>
      <c r="K4" s="284"/>
      <c r="L4" s="285"/>
      <c r="M4" s="1" t="s">
        <v>46</v>
      </c>
      <c r="N4" s="200" t="s">
        <v>54</v>
      </c>
    </row>
    <row r="5" spans="1:17" s="3" customFormat="1" ht="39.950000000000003" customHeight="1">
      <c r="A5" s="147">
        <v>1</v>
      </c>
      <c r="B5" s="148" t="s">
        <v>29</v>
      </c>
      <c r="C5" s="149" t="s">
        <v>58</v>
      </c>
      <c r="D5" s="150" t="s">
        <v>25</v>
      </c>
      <c r="E5" s="151">
        <v>1.066443</v>
      </c>
      <c r="F5" s="152" t="s">
        <v>31</v>
      </c>
      <c r="G5" s="153">
        <v>1.07</v>
      </c>
      <c r="H5" s="154" t="s">
        <v>72</v>
      </c>
      <c r="I5" s="155">
        <f>(E5*1000)/(8250*1.07)</f>
        <v>0.12080917587085811</v>
      </c>
      <c r="J5" s="156">
        <f t="shared" ref="J5:J18" si="0">+(I5/$I$6)*100</f>
        <v>99.780779314100286</v>
      </c>
      <c r="K5" s="151">
        <v>1.093045</v>
      </c>
      <c r="L5" s="157" t="s">
        <v>21</v>
      </c>
      <c r="M5" s="158">
        <f>+(E5/K5)-1</f>
        <v>-2.4337515838780632E-2</v>
      </c>
      <c r="N5" s="159">
        <v>2</v>
      </c>
      <c r="Q5" s="12"/>
    </row>
    <row r="6" spans="1:17" s="3" customFormat="1" ht="39.950000000000003" customHeight="1">
      <c r="A6" s="133">
        <v>2</v>
      </c>
      <c r="B6" s="134" t="s">
        <v>27</v>
      </c>
      <c r="C6" s="135" t="s">
        <v>28</v>
      </c>
      <c r="D6" s="136" t="s">
        <v>25</v>
      </c>
      <c r="E6" s="137">
        <v>1.068786</v>
      </c>
      <c r="F6" s="138" t="s">
        <v>31</v>
      </c>
      <c r="G6" s="139">
        <v>1.07</v>
      </c>
      <c r="H6" s="140" t="s">
        <v>68</v>
      </c>
      <c r="I6" s="141">
        <f>(E6*1000)/(8250*1.07)</f>
        <v>0.12107459643160579</v>
      </c>
      <c r="J6" s="142">
        <f t="shared" si="0"/>
        <v>100</v>
      </c>
      <c r="K6" s="143">
        <v>1.1053630000000001</v>
      </c>
      <c r="L6" s="144" t="s">
        <v>21</v>
      </c>
      <c r="M6" s="145">
        <f>+(E6/K6)-1</f>
        <v>-3.3090487016482428E-2</v>
      </c>
      <c r="N6" s="146">
        <v>1</v>
      </c>
      <c r="Q6" s="13"/>
    </row>
    <row r="7" spans="1:17" s="3" customFormat="1" ht="39.950000000000003" customHeight="1">
      <c r="A7" s="187">
        <v>3</v>
      </c>
      <c r="B7" s="188" t="s">
        <v>23</v>
      </c>
      <c r="C7" s="189" t="s">
        <v>24</v>
      </c>
      <c r="D7" s="190" t="s">
        <v>25</v>
      </c>
      <c r="E7" s="191">
        <v>1.11804174</v>
      </c>
      <c r="F7" s="192" t="s">
        <v>26</v>
      </c>
      <c r="G7" s="193">
        <v>1.07</v>
      </c>
      <c r="H7" s="194" t="s">
        <v>66</v>
      </c>
      <c r="I7" s="195">
        <f>(E7*1000)/(8250*1.07)</f>
        <v>0.12665440271877657</v>
      </c>
      <c r="J7" s="196">
        <f t="shared" si="0"/>
        <v>104.60856897451876</v>
      </c>
      <c r="K7" s="191">
        <v>1.0414589999999999</v>
      </c>
      <c r="L7" s="197" t="s">
        <v>20</v>
      </c>
      <c r="M7" s="198">
        <f t="shared" ref="M7:M18" si="1">+(E7/K7)-1</f>
        <v>7.3534090156213594E-2</v>
      </c>
      <c r="N7" s="199">
        <v>5</v>
      </c>
      <c r="Q7" s="12"/>
    </row>
    <row r="8" spans="1:17" s="3" customFormat="1" ht="39.950000000000003" customHeight="1">
      <c r="A8" s="160">
        <v>4</v>
      </c>
      <c r="B8" s="161" t="s">
        <v>32</v>
      </c>
      <c r="C8" s="162" t="s">
        <v>33</v>
      </c>
      <c r="D8" s="163" t="s">
        <v>25</v>
      </c>
      <c r="E8" s="164">
        <v>1.1468101399999999</v>
      </c>
      <c r="F8" s="165" t="s">
        <v>31</v>
      </c>
      <c r="G8" s="166">
        <v>1.07</v>
      </c>
      <c r="H8" s="167" t="s">
        <v>67</v>
      </c>
      <c r="I8" s="168">
        <f>(E8*1000)/(8250*1.07)</f>
        <v>0.12991335485698099</v>
      </c>
      <c r="J8" s="169">
        <f t="shared" si="0"/>
        <v>107.30025842404369</v>
      </c>
      <c r="K8" s="170">
        <v>1.117348</v>
      </c>
      <c r="L8" s="171" t="s">
        <v>22</v>
      </c>
      <c r="M8" s="172">
        <f t="shared" si="1"/>
        <v>2.6367917604900093E-2</v>
      </c>
      <c r="N8" s="173">
        <v>4</v>
      </c>
      <c r="Q8" s="12"/>
    </row>
    <row r="9" spans="1:17" s="3" customFormat="1" ht="39.950000000000003" customHeight="1">
      <c r="A9" s="174">
        <v>5</v>
      </c>
      <c r="B9" s="175" t="s">
        <v>29</v>
      </c>
      <c r="C9" s="176" t="s">
        <v>30</v>
      </c>
      <c r="D9" s="177" t="s">
        <v>25</v>
      </c>
      <c r="E9" s="178">
        <v>1.19130676</v>
      </c>
      <c r="F9" s="179" t="s">
        <v>31</v>
      </c>
      <c r="G9" s="180">
        <v>1.07</v>
      </c>
      <c r="H9" s="181" t="s">
        <v>65</v>
      </c>
      <c r="I9" s="182">
        <f>(E9*1000)/(8250*1.07)</f>
        <v>0.13495403681676579</v>
      </c>
      <c r="J9" s="183">
        <f t="shared" si="0"/>
        <v>111.46354461978356</v>
      </c>
      <c r="K9" s="178">
        <v>1.1678200000000001</v>
      </c>
      <c r="L9" s="184" t="s">
        <v>21</v>
      </c>
      <c r="M9" s="185">
        <f t="shared" si="1"/>
        <v>2.0111626791800008E-2</v>
      </c>
      <c r="N9" s="186">
        <v>3</v>
      </c>
      <c r="Q9" s="4"/>
    </row>
    <row r="10" spans="1:17" s="3" customFormat="1" ht="39.950000000000003" customHeight="1">
      <c r="A10" s="14">
        <v>6</v>
      </c>
      <c r="B10" s="124" t="s">
        <v>51</v>
      </c>
      <c r="C10" s="115" t="s">
        <v>34</v>
      </c>
      <c r="D10" s="15" t="s">
        <v>18</v>
      </c>
      <c r="E10" s="108">
        <v>0.74929999999999997</v>
      </c>
      <c r="F10" s="16" t="s">
        <v>10</v>
      </c>
      <c r="G10" s="17">
        <v>0.65</v>
      </c>
      <c r="H10" s="18" t="s">
        <v>55</v>
      </c>
      <c r="I10" s="19">
        <f>(E10*1000)/(4731*0.65)</f>
        <v>0.24366291075232099</v>
      </c>
      <c r="J10" s="20">
        <f t="shared" si="0"/>
        <v>201.25023575029181</v>
      </c>
      <c r="K10" s="113">
        <v>0.61714000000000002</v>
      </c>
      <c r="L10" s="21" t="s">
        <v>10</v>
      </c>
      <c r="M10" s="22">
        <f t="shared" si="1"/>
        <v>0.21414913957934978</v>
      </c>
      <c r="N10" s="23">
        <v>12</v>
      </c>
    </row>
    <row r="11" spans="1:17" s="3" customFormat="1" ht="39.950000000000003" customHeight="1">
      <c r="A11" s="24">
        <v>7</v>
      </c>
      <c r="B11" s="125" t="s">
        <v>50</v>
      </c>
      <c r="C11" s="116" t="s">
        <v>34</v>
      </c>
      <c r="D11" s="25" t="s">
        <v>17</v>
      </c>
      <c r="E11" s="109">
        <v>0.82122099999999998</v>
      </c>
      <c r="F11" s="26" t="s">
        <v>10</v>
      </c>
      <c r="G11" s="27">
        <v>0.65</v>
      </c>
      <c r="H11" s="28" t="s">
        <v>56</v>
      </c>
      <c r="I11" s="29">
        <f>(E11*1000)/(5046*0.65)</f>
        <v>0.25037988963078139</v>
      </c>
      <c r="J11" s="30">
        <f t="shared" si="0"/>
        <v>206.79803774710024</v>
      </c>
      <c r="K11" s="114">
        <v>0.68964499999999995</v>
      </c>
      <c r="L11" s="31" t="s">
        <v>10</v>
      </c>
      <c r="M11" s="32">
        <f t="shared" si="1"/>
        <v>0.19078801412320834</v>
      </c>
      <c r="N11" s="33">
        <v>10</v>
      </c>
    </row>
    <row r="12" spans="1:17" s="3" customFormat="1" ht="39.950000000000003" customHeight="1">
      <c r="A12" s="34">
        <v>8</v>
      </c>
      <c r="B12" s="126" t="s">
        <v>35</v>
      </c>
      <c r="C12" s="117" t="s">
        <v>53</v>
      </c>
      <c r="D12" s="35" t="s">
        <v>2</v>
      </c>
      <c r="E12" s="110">
        <v>1.31</v>
      </c>
      <c r="F12" s="36" t="s">
        <v>10</v>
      </c>
      <c r="G12" s="37">
        <v>0.65</v>
      </c>
      <c r="H12" s="38" t="s">
        <v>73</v>
      </c>
      <c r="I12" s="39">
        <f>(E12*1000)/(7000*0.65)</f>
        <v>0.28791208791208789</v>
      </c>
      <c r="J12" s="40">
        <f t="shared" si="0"/>
        <v>237.79727242347442</v>
      </c>
      <c r="K12" s="110">
        <v>1.1599999999999999</v>
      </c>
      <c r="L12" s="41" t="s">
        <v>10</v>
      </c>
      <c r="M12" s="42">
        <f t="shared" si="1"/>
        <v>0.1293103448275863</v>
      </c>
      <c r="N12" s="43">
        <v>6</v>
      </c>
    </row>
    <row r="13" spans="1:17" s="3" customFormat="1" ht="39.950000000000003" customHeight="1">
      <c r="A13" s="44">
        <v>9</v>
      </c>
      <c r="B13" s="127" t="s">
        <v>36</v>
      </c>
      <c r="C13" s="118" t="s">
        <v>85</v>
      </c>
      <c r="D13" s="45" t="s">
        <v>4</v>
      </c>
      <c r="E13" s="111">
        <v>3.96</v>
      </c>
      <c r="F13" s="46" t="s">
        <v>11</v>
      </c>
      <c r="G13" s="47">
        <v>0.8</v>
      </c>
      <c r="H13" s="48" t="s">
        <v>80</v>
      </c>
      <c r="I13" s="49">
        <f>(E13*1000)/(9875*0.8)</f>
        <v>0.50126582278481013</v>
      </c>
      <c r="J13" s="50">
        <f t="shared" si="0"/>
        <v>414.01403560983312</v>
      </c>
      <c r="K13" s="111">
        <v>2.63</v>
      </c>
      <c r="L13" s="51" t="s">
        <v>10</v>
      </c>
      <c r="M13" s="52">
        <f t="shared" si="1"/>
        <v>0.50570342205323193</v>
      </c>
      <c r="N13" s="53">
        <v>14</v>
      </c>
    </row>
    <row r="14" spans="1:17" s="3" customFormat="1" ht="39.950000000000003" customHeight="1">
      <c r="A14" s="64">
        <v>10</v>
      </c>
      <c r="B14" s="128" t="s">
        <v>37</v>
      </c>
      <c r="C14" s="119" t="s">
        <v>38</v>
      </c>
      <c r="D14" s="65" t="s">
        <v>3</v>
      </c>
      <c r="E14" s="106">
        <v>0.48808800000000002</v>
      </c>
      <c r="F14" s="66" t="s">
        <v>12</v>
      </c>
      <c r="G14" s="67">
        <v>0.99</v>
      </c>
      <c r="H14" s="68" t="s">
        <v>59</v>
      </c>
      <c r="I14" s="69">
        <f>(E14*1000)/(860*0.99)</f>
        <v>0.573276955602537</v>
      </c>
      <c r="J14" s="70">
        <f t="shared" si="0"/>
        <v>473.49070118633614</v>
      </c>
      <c r="K14" s="106">
        <v>0.42347499999999999</v>
      </c>
      <c r="L14" s="71" t="s">
        <v>12</v>
      </c>
      <c r="M14" s="72">
        <f t="shared" si="1"/>
        <v>0.15257807426648573</v>
      </c>
      <c r="N14" s="73">
        <v>8</v>
      </c>
    </row>
    <row r="15" spans="1:17" s="3" customFormat="1" ht="39.950000000000003" customHeight="1">
      <c r="A15" s="74">
        <v>11</v>
      </c>
      <c r="B15" s="129" t="s">
        <v>41</v>
      </c>
      <c r="C15" s="120" t="s">
        <v>38</v>
      </c>
      <c r="D15" s="75" t="s">
        <v>3</v>
      </c>
      <c r="E15" s="107">
        <v>0.49139699999999997</v>
      </c>
      <c r="F15" s="76" t="s">
        <v>12</v>
      </c>
      <c r="G15" s="77">
        <v>0.99</v>
      </c>
      <c r="H15" s="78" t="s">
        <v>60</v>
      </c>
      <c r="I15" s="79">
        <f>(E15*1000)/(860*0.99)</f>
        <v>0.57716349541930934</v>
      </c>
      <c r="J15" s="80">
        <f t="shared" si="0"/>
        <v>476.70073857759672</v>
      </c>
      <c r="K15" s="107">
        <v>0.42721199999999998</v>
      </c>
      <c r="L15" s="81" t="s">
        <v>12</v>
      </c>
      <c r="M15" s="82">
        <f t="shared" si="1"/>
        <v>0.15024156624813911</v>
      </c>
      <c r="N15" s="83">
        <v>7</v>
      </c>
    </row>
    <row r="16" spans="1:17" s="3" customFormat="1" ht="39.950000000000003" customHeight="1">
      <c r="A16" s="103">
        <v>12</v>
      </c>
      <c r="B16" s="130" t="s">
        <v>39</v>
      </c>
      <c r="C16" s="121" t="s">
        <v>40</v>
      </c>
      <c r="D16" s="94" t="s">
        <v>5</v>
      </c>
      <c r="E16" s="104">
        <v>7.5054569999999998</v>
      </c>
      <c r="F16" s="95" t="s">
        <v>10</v>
      </c>
      <c r="G16" s="96">
        <v>1.06</v>
      </c>
      <c r="H16" s="97" t="s">
        <v>63</v>
      </c>
      <c r="I16" s="98">
        <f>(E16*1000)/(11100*1.06)</f>
        <v>0.63789367669556341</v>
      </c>
      <c r="J16" s="99">
        <f t="shared" si="0"/>
        <v>526.86004785149555</v>
      </c>
      <c r="K16" s="104">
        <v>6.252853</v>
      </c>
      <c r="L16" s="100" t="s">
        <v>10</v>
      </c>
      <c r="M16" s="101">
        <f t="shared" si="1"/>
        <v>0.20032519555473316</v>
      </c>
      <c r="N16" s="102">
        <v>11</v>
      </c>
    </row>
    <row r="17" spans="1:16" s="3" customFormat="1" ht="39.950000000000003" customHeight="1">
      <c r="A17" s="54">
        <v>13</v>
      </c>
      <c r="B17" s="131" t="s">
        <v>49</v>
      </c>
      <c r="C17" s="122" t="s">
        <v>85</v>
      </c>
      <c r="D17" s="55" t="s">
        <v>6</v>
      </c>
      <c r="E17" s="112">
        <v>6.7337278106999996</v>
      </c>
      <c r="F17" s="56" t="s">
        <v>10</v>
      </c>
      <c r="G17" s="57">
        <v>0.84</v>
      </c>
      <c r="H17" s="58" t="s">
        <v>81</v>
      </c>
      <c r="I17" s="59">
        <f>(E17*1000)/(10256*0.84)</f>
        <v>0.7816246715859706</v>
      </c>
      <c r="J17" s="60">
        <f t="shared" si="0"/>
        <v>645.57280769257409</v>
      </c>
      <c r="K17" s="112">
        <v>5.3727809999999998</v>
      </c>
      <c r="L17" s="61" t="s">
        <v>10</v>
      </c>
      <c r="M17" s="62">
        <f>+(E17/K17)-1</f>
        <v>0.25330397995004827</v>
      </c>
      <c r="N17" s="63">
        <v>13</v>
      </c>
    </row>
    <row r="18" spans="1:16" s="3" customFormat="1" ht="39.950000000000003" customHeight="1" thickBot="1">
      <c r="A18" s="84">
        <v>14</v>
      </c>
      <c r="B18" s="132" t="s">
        <v>42</v>
      </c>
      <c r="C18" s="123" t="s">
        <v>40</v>
      </c>
      <c r="D18" s="85" t="s">
        <v>7</v>
      </c>
      <c r="E18" s="105">
        <v>7.75</v>
      </c>
      <c r="F18" s="86" t="s">
        <v>10</v>
      </c>
      <c r="G18" s="87">
        <v>0.9</v>
      </c>
      <c r="H18" s="88" t="s">
        <v>62</v>
      </c>
      <c r="I18" s="89">
        <f>(E18*1000)/(11000*0.9)</f>
        <v>0.78282828282828287</v>
      </c>
      <c r="J18" s="90">
        <f t="shared" si="0"/>
        <v>646.56691486103546</v>
      </c>
      <c r="K18" s="105">
        <v>6.6666670000000003</v>
      </c>
      <c r="L18" s="91" t="s">
        <v>10</v>
      </c>
      <c r="M18" s="92">
        <f t="shared" si="1"/>
        <v>0.16249994187500283</v>
      </c>
      <c r="N18" s="93">
        <v>9</v>
      </c>
    </row>
    <row r="19" spans="1:16" s="9" customFormat="1" ht="16.5" customHeight="1">
      <c r="A19" s="288" t="s">
        <v>0</v>
      </c>
      <c r="B19" s="288"/>
      <c r="C19" s="289"/>
      <c r="D19" s="292" t="s">
        <v>1</v>
      </c>
      <c r="E19" s="293"/>
      <c r="F19" s="293"/>
      <c r="G19" s="293"/>
      <c r="H19" s="293"/>
      <c r="I19" s="293"/>
      <c r="J19" s="293"/>
      <c r="K19" s="293"/>
      <c r="L19" s="294"/>
      <c r="M19" s="295" t="s">
        <v>52</v>
      </c>
      <c r="N19" s="296"/>
    </row>
    <row r="20" spans="1:16" s="9" customFormat="1" ht="17.25" customHeight="1">
      <c r="A20" s="290"/>
      <c r="B20" s="290"/>
      <c r="C20" s="291"/>
      <c r="D20" s="299" t="s">
        <v>82</v>
      </c>
      <c r="E20" s="300"/>
      <c r="F20" s="300"/>
      <c r="G20" s="300"/>
      <c r="H20" s="301"/>
      <c r="I20" s="299" t="s">
        <v>83</v>
      </c>
      <c r="J20" s="300"/>
      <c r="K20" s="300"/>
      <c r="L20" s="301"/>
      <c r="M20" s="297"/>
      <c r="N20" s="298"/>
    </row>
    <row r="21" spans="1:16" s="9" customFormat="1" ht="23.25" customHeight="1">
      <c r="A21" s="302" t="s">
        <v>48</v>
      </c>
      <c r="B21" s="303"/>
      <c r="C21" s="304"/>
      <c r="D21" s="305">
        <v>4.5932000000000004</v>
      </c>
      <c r="E21" s="306"/>
      <c r="F21" s="306"/>
      <c r="G21" s="307" t="s">
        <v>14</v>
      </c>
      <c r="H21" s="308"/>
      <c r="I21" s="309">
        <v>3.573</v>
      </c>
      <c r="J21" s="310"/>
      <c r="K21" s="307" t="s">
        <v>14</v>
      </c>
      <c r="L21" s="308"/>
      <c r="M21" s="280">
        <f>+(D21/I21)-1</f>
        <v>0.28553036663867903</v>
      </c>
      <c r="N21" s="281"/>
    </row>
    <row r="22" spans="1:16" s="9" customFormat="1" ht="23.25" customHeight="1" thickBot="1">
      <c r="A22" s="312" t="s">
        <v>15</v>
      </c>
      <c r="B22" s="313"/>
      <c r="C22" s="314"/>
      <c r="D22" s="315">
        <v>5.4222000000000001</v>
      </c>
      <c r="E22" s="316"/>
      <c r="F22" s="316"/>
      <c r="G22" s="317" t="s">
        <v>14</v>
      </c>
      <c r="H22" s="318"/>
      <c r="I22" s="319">
        <v>4.0011000000000001</v>
      </c>
      <c r="J22" s="320"/>
      <c r="K22" s="317" t="s">
        <v>14</v>
      </c>
      <c r="L22" s="318"/>
      <c r="M22" s="321">
        <f>+(D22/I22)-1</f>
        <v>0.35517732623528531</v>
      </c>
      <c r="N22" s="322"/>
    </row>
    <row r="23" spans="1:16" s="3" customFormat="1" ht="30" customHeight="1" thickBot="1">
      <c r="A23" s="323" t="s">
        <v>61</v>
      </c>
      <c r="B23" s="324"/>
      <c r="C23" s="324"/>
      <c r="D23" s="324"/>
      <c r="E23" s="324"/>
      <c r="F23" s="324"/>
      <c r="G23" s="324"/>
      <c r="H23" s="324"/>
      <c r="I23" s="324"/>
      <c r="J23" s="324"/>
      <c r="K23" s="324"/>
      <c r="L23" s="324"/>
      <c r="M23" s="324"/>
      <c r="N23" s="325"/>
    </row>
    <row r="24" spans="1:16" s="9" customFormat="1" ht="75" customHeight="1">
      <c r="A24" s="326" t="s">
        <v>16</v>
      </c>
      <c r="B24" s="327"/>
      <c r="C24" s="327"/>
      <c r="D24" s="327"/>
      <c r="E24" s="327"/>
      <c r="F24" s="327"/>
      <c r="G24" s="327"/>
      <c r="H24" s="327"/>
      <c r="I24" s="327"/>
      <c r="J24" s="327"/>
      <c r="K24" s="327"/>
      <c r="L24" s="327"/>
      <c r="M24" s="327"/>
      <c r="N24" s="328"/>
    </row>
    <row r="25" spans="1:16" s="9" customFormat="1" ht="16.5" customHeight="1">
      <c r="A25" s="329" t="s">
        <v>43</v>
      </c>
      <c r="B25" s="330"/>
      <c r="C25" s="330"/>
      <c r="D25" s="330"/>
      <c r="E25" s="330"/>
      <c r="F25" s="330"/>
      <c r="G25" s="330"/>
      <c r="H25" s="330"/>
      <c r="I25" s="330"/>
      <c r="J25" s="330"/>
      <c r="K25" s="330"/>
      <c r="L25" s="330"/>
      <c r="M25" s="330"/>
      <c r="N25" s="331"/>
      <c r="O25" s="10"/>
      <c r="P25" s="10"/>
    </row>
    <row r="26" spans="1:16" s="9" customFormat="1" ht="60.75" customHeight="1">
      <c r="A26" s="329" t="s">
        <v>44</v>
      </c>
      <c r="B26" s="332"/>
      <c r="C26" s="332"/>
      <c r="D26" s="332"/>
      <c r="E26" s="332"/>
      <c r="F26" s="332"/>
      <c r="G26" s="332"/>
      <c r="H26" s="332"/>
      <c r="I26" s="332"/>
      <c r="J26" s="332"/>
      <c r="K26" s="332"/>
      <c r="L26" s="332"/>
      <c r="M26" s="332"/>
      <c r="N26" s="333"/>
      <c r="O26" s="10"/>
      <c r="P26" s="10"/>
    </row>
    <row r="27" spans="1:16" s="11" customFormat="1" ht="31.5" customHeight="1">
      <c r="A27" s="329" t="s">
        <v>45</v>
      </c>
      <c r="B27" s="330"/>
      <c r="C27" s="330"/>
      <c r="D27" s="330"/>
      <c r="E27" s="330"/>
      <c r="F27" s="330"/>
      <c r="G27" s="330"/>
      <c r="H27" s="330"/>
      <c r="I27" s="330"/>
      <c r="J27" s="330"/>
      <c r="K27" s="330"/>
      <c r="L27" s="330"/>
      <c r="M27" s="330"/>
      <c r="N27" s="331"/>
      <c r="O27" s="311"/>
      <c r="P27" s="311"/>
    </row>
    <row r="28" spans="1:16" s="9" customFormat="1" ht="80.25" customHeight="1">
      <c r="A28" s="329" t="s">
        <v>78</v>
      </c>
      <c r="B28" s="330"/>
      <c r="C28" s="330"/>
      <c r="D28" s="330"/>
      <c r="E28" s="330"/>
      <c r="F28" s="330"/>
      <c r="G28" s="330"/>
      <c r="H28" s="330"/>
      <c r="I28" s="330"/>
      <c r="J28" s="330"/>
      <c r="K28" s="330"/>
      <c r="L28" s="330"/>
      <c r="M28" s="330"/>
      <c r="N28" s="331"/>
      <c r="O28" s="311"/>
      <c r="P28" s="311"/>
    </row>
    <row r="29" spans="1:16" s="9" customFormat="1" ht="16.5">
      <c r="A29" s="329" t="s">
        <v>77</v>
      </c>
      <c r="B29" s="330"/>
      <c r="C29" s="330"/>
      <c r="D29" s="330"/>
      <c r="E29" s="330"/>
      <c r="F29" s="330"/>
      <c r="G29" s="330"/>
      <c r="H29" s="330"/>
      <c r="I29" s="330"/>
      <c r="J29" s="330"/>
      <c r="K29" s="330"/>
      <c r="L29" s="330"/>
      <c r="M29" s="330"/>
      <c r="N29" s="331"/>
      <c r="O29" s="311"/>
      <c r="P29" s="311"/>
    </row>
    <row r="30" spans="1:16" s="9" customFormat="1" ht="59.25" customHeight="1">
      <c r="A30" s="329" t="s">
        <v>76</v>
      </c>
      <c r="B30" s="330"/>
      <c r="C30" s="330"/>
      <c r="D30" s="330"/>
      <c r="E30" s="330"/>
      <c r="F30" s="330"/>
      <c r="G30" s="330"/>
      <c r="H30" s="330"/>
      <c r="I30" s="330"/>
      <c r="J30" s="330"/>
      <c r="K30" s="330"/>
      <c r="L30" s="330"/>
      <c r="M30" s="330"/>
      <c r="N30" s="331"/>
      <c r="O30" s="311"/>
      <c r="P30" s="311"/>
    </row>
    <row r="31" spans="1:16" s="9" customFormat="1" ht="45.75" customHeight="1">
      <c r="A31" s="334" t="s">
        <v>84</v>
      </c>
      <c r="B31" s="335"/>
      <c r="C31" s="335"/>
      <c r="D31" s="335"/>
      <c r="E31" s="335"/>
      <c r="F31" s="335"/>
      <c r="G31" s="335"/>
      <c r="H31" s="335"/>
      <c r="I31" s="335"/>
      <c r="J31" s="335"/>
      <c r="K31" s="335"/>
      <c r="L31" s="335"/>
      <c r="M31" s="335"/>
      <c r="N31" s="336"/>
      <c r="O31" s="311"/>
      <c r="P31" s="311"/>
    </row>
    <row r="32" spans="1:16" s="9" customFormat="1" ht="45" customHeight="1">
      <c r="A32" s="337" t="s">
        <v>75</v>
      </c>
      <c r="B32" s="335"/>
      <c r="C32" s="335"/>
      <c r="D32" s="335"/>
      <c r="E32" s="335"/>
      <c r="F32" s="335"/>
      <c r="G32" s="335"/>
      <c r="H32" s="335"/>
      <c r="I32" s="335"/>
      <c r="J32" s="335"/>
      <c r="K32" s="335"/>
      <c r="L32" s="335"/>
      <c r="M32" s="335"/>
      <c r="N32" s="336"/>
      <c r="O32" s="311"/>
      <c r="P32" s="311"/>
    </row>
    <row r="33" spans="1:16" s="9" customFormat="1" ht="16.5">
      <c r="A33" s="329" t="s">
        <v>74</v>
      </c>
      <c r="B33" s="330"/>
      <c r="C33" s="330"/>
      <c r="D33" s="330"/>
      <c r="E33" s="330"/>
      <c r="F33" s="330"/>
      <c r="G33" s="330"/>
      <c r="H33" s="330"/>
      <c r="I33" s="330"/>
      <c r="J33" s="330"/>
      <c r="K33" s="330"/>
      <c r="L33" s="330"/>
      <c r="M33" s="330"/>
      <c r="N33" s="331"/>
      <c r="O33" s="311"/>
      <c r="P33" s="311"/>
    </row>
    <row r="34" spans="1:16">
      <c r="E34" s="2"/>
      <c r="F34" s="2"/>
      <c r="I34" s="2"/>
      <c r="J34" s="2"/>
    </row>
  </sheetData>
  <mergeCells count="47">
    <mergeCell ref="A31:N31"/>
    <mergeCell ref="O31:P31"/>
    <mergeCell ref="A32:N32"/>
    <mergeCell ref="O32:P32"/>
    <mergeCell ref="A33:N33"/>
    <mergeCell ref="O33:P33"/>
    <mergeCell ref="A28:N28"/>
    <mergeCell ref="O28:P28"/>
    <mergeCell ref="A29:N29"/>
    <mergeCell ref="O29:P29"/>
    <mergeCell ref="A30:N30"/>
    <mergeCell ref="O30:P30"/>
    <mergeCell ref="O27:P27"/>
    <mergeCell ref="A22:C22"/>
    <mergeCell ref="D22:F22"/>
    <mergeCell ref="G22:H22"/>
    <mergeCell ref="I22:J22"/>
    <mergeCell ref="K22:L22"/>
    <mergeCell ref="M22:N22"/>
    <mergeCell ref="A23:N23"/>
    <mergeCell ref="A24:N24"/>
    <mergeCell ref="A25:N25"/>
    <mergeCell ref="A26:N26"/>
    <mergeCell ref="A27:N27"/>
    <mergeCell ref="M21:N21"/>
    <mergeCell ref="K3:L4"/>
    <mergeCell ref="M3:N3"/>
    <mergeCell ref="A19:C20"/>
    <mergeCell ref="D19:L19"/>
    <mergeCell ref="M19:N20"/>
    <mergeCell ref="D20:H20"/>
    <mergeCell ref="I20:L20"/>
    <mergeCell ref="A21:C21"/>
    <mergeCell ref="D21:F21"/>
    <mergeCell ref="G21:H21"/>
    <mergeCell ref="I21:J21"/>
    <mergeCell ref="K21:L21"/>
    <mergeCell ref="A1:N1"/>
    <mergeCell ref="A2:N2"/>
    <mergeCell ref="A3:A4"/>
    <mergeCell ref="B3:B4"/>
    <mergeCell ref="C3:C4"/>
    <mergeCell ref="D3:D4"/>
    <mergeCell ref="E3:F4"/>
    <mergeCell ref="G3:G4"/>
    <mergeCell ref="H3:I4"/>
    <mergeCell ref="J3:J4"/>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A1:S34"/>
  <sheetViews>
    <sheetView showGridLines="0" tabSelected="1" topLeftCell="A5" zoomScale="75" zoomScaleNormal="75" zoomScaleSheetLayoutView="75" workbookViewId="0">
      <selection activeCell="A17" sqref="A17"/>
    </sheetView>
  </sheetViews>
  <sheetFormatPr defaultRowHeight="12.75"/>
  <cols>
    <col min="1" max="1" width="4.5703125" style="2" customWidth="1"/>
    <col min="2" max="2" width="28.85546875" style="2" bestFit="1" customWidth="1"/>
    <col min="3" max="3" width="25.42578125" style="2" customWidth="1"/>
    <col min="4" max="4" width="12.140625" style="2" bestFit="1" customWidth="1"/>
    <col min="5" max="5" width="13" style="5" bestFit="1" customWidth="1"/>
    <col min="6" max="6" width="10.7109375" style="6" bestFit="1" customWidth="1"/>
    <col min="7" max="7" width="9.7109375" style="2" bestFit="1" customWidth="1"/>
    <col min="8" max="8" width="18.140625" style="2" customWidth="1"/>
    <col min="9" max="9" width="14.42578125" style="7" bestFit="1" customWidth="1"/>
    <col min="10" max="10" width="12.140625" style="8" bestFit="1" customWidth="1"/>
    <col min="11" max="11" width="13" style="2" bestFit="1" customWidth="1"/>
    <col min="12" max="12" width="8.28515625" style="2" customWidth="1"/>
    <col min="13" max="13" width="12.28515625" style="2" bestFit="1" customWidth="1"/>
    <col min="14" max="14" width="12.140625" style="2" bestFit="1" customWidth="1"/>
    <col min="15" max="15" width="5.28515625" style="2" hidden="1" customWidth="1"/>
    <col min="16" max="16" width="6.140625" style="2" customWidth="1"/>
    <col min="17" max="17" width="13.140625" style="2" bestFit="1" customWidth="1"/>
    <col min="18" max="18" width="11.42578125" style="2" customWidth="1"/>
    <col min="19" max="19" width="13.140625" style="2" bestFit="1" customWidth="1"/>
    <col min="20" max="16384" width="9.140625" style="2"/>
  </cols>
  <sheetData>
    <row r="1" spans="1:19" ht="39.950000000000003" customHeight="1">
      <c r="A1" s="392" t="s">
        <v>47</v>
      </c>
      <c r="B1" s="393"/>
      <c r="C1" s="393"/>
      <c r="D1" s="393"/>
      <c r="E1" s="393"/>
      <c r="F1" s="393"/>
      <c r="G1" s="393"/>
      <c r="H1" s="393"/>
      <c r="I1" s="393"/>
      <c r="J1" s="393"/>
      <c r="K1" s="393"/>
      <c r="L1" s="393"/>
      <c r="M1" s="393"/>
      <c r="N1" s="394"/>
    </row>
    <row r="2" spans="1:19" ht="30" customHeight="1" thickBot="1">
      <c r="A2" s="395" t="s">
        <v>105</v>
      </c>
      <c r="B2" s="395"/>
      <c r="C2" s="395"/>
      <c r="D2" s="395"/>
      <c r="E2" s="395"/>
      <c r="F2" s="395"/>
      <c r="G2" s="395"/>
      <c r="H2" s="395"/>
      <c r="I2" s="395"/>
      <c r="J2" s="395"/>
      <c r="K2" s="395"/>
      <c r="L2" s="395"/>
      <c r="M2" s="395"/>
      <c r="N2" s="395"/>
    </row>
    <row r="3" spans="1:19" ht="39" customHeight="1">
      <c r="A3" s="262" t="s">
        <v>64</v>
      </c>
      <c r="B3" s="264" t="s">
        <v>8</v>
      </c>
      <c r="C3" s="266" t="s">
        <v>9</v>
      </c>
      <c r="D3" s="268" t="s">
        <v>13</v>
      </c>
      <c r="E3" s="340" t="s">
        <v>106</v>
      </c>
      <c r="F3" s="340"/>
      <c r="G3" s="272" t="s">
        <v>19</v>
      </c>
      <c r="H3" s="274" t="s">
        <v>107</v>
      </c>
      <c r="I3" s="347"/>
      <c r="J3" s="338" t="s">
        <v>116</v>
      </c>
      <c r="K3" s="342" t="s">
        <v>104</v>
      </c>
      <c r="L3" s="343"/>
      <c r="M3" s="346" t="s">
        <v>108</v>
      </c>
      <c r="N3" s="287"/>
    </row>
    <row r="4" spans="1:19" ht="56.25" customHeight="1" thickBot="1">
      <c r="A4" s="263"/>
      <c r="B4" s="265"/>
      <c r="C4" s="267"/>
      <c r="D4" s="269"/>
      <c r="E4" s="341"/>
      <c r="F4" s="341"/>
      <c r="G4" s="273"/>
      <c r="H4" s="276"/>
      <c r="I4" s="348"/>
      <c r="J4" s="339"/>
      <c r="K4" s="344"/>
      <c r="L4" s="345"/>
      <c r="M4" s="215" t="s">
        <v>46</v>
      </c>
      <c r="N4" s="257" t="s">
        <v>117</v>
      </c>
    </row>
    <row r="5" spans="1:19" s="3" customFormat="1" ht="39.950000000000003" customHeight="1">
      <c r="A5" s="147">
        <v>1</v>
      </c>
      <c r="B5" s="148" t="s">
        <v>29</v>
      </c>
      <c r="C5" s="149" t="s">
        <v>58</v>
      </c>
      <c r="D5" s="150" t="s">
        <v>25</v>
      </c>
      <c r="E5" s="151">
        <v>1.2453369999999999</v>
      </c>
      <c r="F5" s="152" t="s">
        <v>31</v>
      </c>
      <c r="G5" s="153">
        <v>1.07</v>
      </c>
      <c r="H5" s="154" t="s">
        <v>98</v>
      </c>
      <c r="I5" s="230">
        <f>(E5*1000)/(8250*1.07)</f>
        <v>0.14107470971396205</v>
      </c>
      <c r="J5" s="242">
        <f t="shared" ref="J5:J18" si="0">+(I5/$I$5)*100</f>
        <v>100</v>
      </c>
      <c r="K5" s="349">
        <v>1.0964970000000001</v>
      </c>
      <c r="L5" s="201" t="s">
        <v>21</v>
      </c>
      <c r="M5" s="216">
        <f>+(E5/K5)-1</f>
        <v>0.13574136545745219</v>
      </c>
      <c r="N5" s="379">
        <v>1</v>
      </c>
      <c r="P5" s="377"/>
      <c r="Q5" s="12"/>
    </row>
    <row r="6" spans="1:19" s="3" customFormat="1" ht="39.950000000000003" customHeight="1">
      <c r="A6" s="133">
        <v>2</v>
      </c>
      <c r="B6" s="134" t="s">
        <v>27</v>
      </c>
      <c r="C6" s="135" t="s">
        <v>28</v>
      </c>
      <c r="D6" s="136" t="s">
        <v>25</v>
      </c>
      <c r="E6" s="143">
        <v>1.272624</v>
      </c>
      <c r="F6" s="138" t="s">
        <v>31</v>
      </c>
      <c r="G6" s="139">
        <v>1.07</v>
      </c>
      <c r="H6" s="256" t="s">
        <v>99</v>
      </c>
      <c r="I6" s="231">
        <f>(E6*1000)/(8250*1.07)</f>
        <v>0.14416584536958368</v>
      </c>
      <c r="J6" s="243">
        <f t="shared" si="0"/>
        <v>102.1911338055482</v>
      </c>
      <c r="K6" s="350">
        <v>1.109056</v>
      </c>
      <c r="L6" s="202" t="s">
        <v>21</v>
      </c>
      <c r="M6" s="217">
        <f>+(E6/K6)-1</f>
        <v>0.14748398638121052</v>
      </c>
      <c r="N6" s="380">
        <v>2</v>
      </c>
      <c r="P6" s="377"/>
      <c r="Q6" s="13"/>
    </row>
    <row r="7" spans="1:19" s="3" customFormat="1" ht="39.950000000000003" customHeight="1">
      <c r="A7" s="187">
        <v>3</v>
      </c>
      <c r="B7" s="188" t="s">
        <v>23</v>
      </c>
      <c r="C7" s="189" t="s">
        <v>24</v>
      </c>
      <c r="D7" s="190" t="s">
        <v>25</v>
      </c>
      <c r="E7" s="191">
        <v>1.3004532200000001</v>
      </c>
      <c r="F7" s="192" t="s">
        <v>26</v>
      </c>
      <c r="G7" s="193">
        <v>1.07</v>
      </c>
      <c r="H7" s="194" t="s">
        <v>93</v>
      </c>
      <c r="I7" s="232">
        <f>(E7*1000)/(8250*1.07)</f>
        <v>0.1473184049844237</v>
      </c>
      <c r="J7" s="244">
        <f t="shared" si="0"/>
        <v>104.42580763279339</v>
      </c>
      <c r="K7" s="351">
        <v>1.0438190000000001</v>
      </c>
      <c r="L7" s="203" t="s">
        <v>20</v>
      </c>
      <c r="M7" s="218">
        <f t="shared" ref="M7:M11" si="1">+(E7/K7)-1</f>
        <v>0.24586084369033334</v>
      </c>
      <c r="N7" s="384">
        <v>8</v>
      </c>
      <c r="P7" s="377"/>
      <c r="Q7" s="12"/>
    </row>
    <row r="8" spans="1:19" s="3" customFormat="1" ht="39.950000000000003" customHeight="1">
      <c r="A8" s="160">
        <v>4</v>
      </c>
      <c r="B8" s="161" t="s">
        <v>32</v>
      </c>
      <c r="C8" s="162" t="s">
        <v>33</v>
      </c>
      <c r="D8" s="163" t="s">
        <v>25</v>
      </c>
      <c r="E8" s="164">
        <v>1.3390840209999999</v>
      </c>
      <c r="F8" s="165" t="s">
        <v>31</v>
      </c>
      <c r="G8" s="166">
        <v>1.07</v>
      </c>
      <c r="H8" s="167" t="s">
        <v>95</v>
      </c>
      <c r="I8" s="233">
        <f>(E8*1000)/(8250*1.07)</f>
        <v>0.15169459314641742</v>
      </c>
      <c r="J8" s="245">
        <f t="shared" si="0"/>
        <v>107.52784354756983</v>
      </c>
      <c r="K8" s="352">
        <v>1.121291</v>
      </c>
      <c r="L8" s="204" t="s">
        <v>22</v>
      </c>
      <c r="M8" s="219">
        <f t="shared" si="1"/>
        <v>0.19423416490456069</v>
      </c>
      <c r="N8" s="381">
        <v>4</v>
      </c>
      <c r="P8" s="377"/>
      <c r="Q8" s="12"/>
    </row>
    <row r="9" spans="1:19" s="3" customFormat="1" ht="39.950000000000003" customHeight="1">
      <c r="A9" s="174">
        <v>5</v>
      </c>
      <c r="B9" s="175" t="s">
        <v>29</v>
      </c>
      <c r="C9" s="176" t="s">
        <v>30</v>
      </c>
      <c r="D9" s="177" t="s">
        <v>25</v>
      </c>
      <c r="E9" s="178">
        <v>1.44498788</v>
      </c>
      <c r="F9" s="179" t="s">
        <v>31</v>
      </c>
      <c r="G9" s="180">
        <v>1.07</v>
      </c>
      <c r="H9" s="181" t="s">
        <v>94</v>
      </c>
      <c r="I9" s="234">
        <f>(E9*1000)/(8250*1.07)</f>
        <v>0.16369163183234209</v>
      </c>
      <c r="J9" s="246">
        <f t="shared" si="0"/>
        <v>116.03187570914537</v>
      </c>
      <c r="K9" s="353">
        <v>1.1597249999999999</v>
      </c>
      <c r="L9" s="205" t="s">
        <v>21</v>
      </c>
      <c r="M9" s="220">
        <f t="shared" si="1"/>
        <v>0.24597458880338019</v>
      </c>
      <c r="N9" s="390">
        <v>8</v>
      </c>
      <c r="P9" s="377"/>
      <c r="Q9" s="4"/>
    </row>
    <row r="10" spans="1:19" s="3" customFormat="1" ht="39.950000000000003" customHeight="1">
      <c r="A10" s="14">
        <v>6</v>
      </c>
      <c r="B10" s="124" t="s">
        <v>51</v>
      </c>
      <c r="C10" s="115" t="s">
        <v>34</v>
      </c>
      <c r="D10" s="15" t="s">
        <v>18</v>
      </c>
      <c r="E10" s="108">
        <v>0.8024</v>
      </c>
      <c r="F10" s="16" t="s">
        <v>10</v>
      </c>
      <c r="G10" s="17">
        <v>0.65</v>
      </c>
      <c r="H10" s="18" t="s">
        <v>90</v>
      </c>
      <c r="I10" s="19">
        <f>(E10*1000)/(4731*0.65)</f>
        <v>0.26093036112059576</v>
      </c>
      <c r="J10" s="247">
        <f t="shared" si="0"/>
        <v>184.95899204729795</v>
      </c>
      <c r="K10" s="354">
        <v>0.65490000000000004</v>
      </c>
      <c r="L10" s="206" t="s">
        <v>10</v>
      </c>
      <c r="M10" s="221">
        <f t="shared" si="1"/>
        <v>0.22522522522522515</v>
      </c>
      <c r="N10" s="383">
        <v>6</v>
      </c>
      <c r="P10" s="377"/>
    </row>
    <row r="11" spans="1:19" s="3" customFormat="1" ht="39.950000000000003" customHeight="1">
      <c r="A11" s="24">
        <v>7</v>
      </c>
      <c r="B11" s="125" t="s">
        <v>50</v>
      </c>
      <c r="C11" s="116" t="s">
        <v>34</v>
      </c>
      <c r="D11" s="25" t="s">
        <v>17</v>
      </c>
      <c r="E11" s="109">
        <v>0.88110599999999994</v>
      </c>
      <c r="F11" s="26" t="s">
        <v>10</v>
      </c>
      <c r="G11" s="27">
        <v>0.65</v>
      </c>
      <c r="H11" s="28" t="s">
        <v>91</v>
      </c>
      <c r="I11" s="29">
        <f>(E11*1000)/(5046*0.65)</f>
        <v>0.26863806823378761</v>
      </c>
      <c r="J11" s="248">
        <f t="shared" si="0"/>
        <v>190.42255608993872</v>
      </c>
      <c r="K11" s="355">
        <v>0.71732200000000002</v>
      </c>
      <c r="L11" s="207" t="s">
        <v>10</v>
      </c>
      <c r="M11" s="222">
        <f t="shared" si="1"/>
        <v>0.22832702747162359</v>
      </c>
      <c r="N11" s="389">
        <v>7</v>
      </c>
      <c r="P11" s="377"/>
    </row>
    <row r="12" spans="1:19" s="3" customFormat="1" ht="39.950000000000003" customHeight="1">
      <c r="A12" s="34">
        <v>8</v>
      </c>
      <c r="B12" s="126" t="s">
        <v>35</v>
      </c>
      <c r="C12" s="117" t="s">
        <v>53</v>
      </c>
      <c r="D12" s="35" t="s">
        <v>2</v>
      </c>
      <c r="E12" s="110">
        <v>1.39</v>
      </c>
      <c r="F12" s="36" t="s">
        <v>10</v>
      </c>
      <c r="G12" s="37">
        <v>0.65</v>
      </c>
      <c r="H12" s="38" t="s">
        <v>89</v>
      </c>
      <c r="I12" s="235">
        <f>(E12*1000)/(7000*0.65)</f>
        <v>0.30549450549450552</v>
      </c>
      <c r="J12" s="249">
        <f t="shared" si="0"/>
        <v>216.54803055339619</v>
      </c>
      <c r="K12" s="356">
        <v>1.1599999999999999</v>
      </c>
      <c r="L12" s="208" t="s">
        <v>10</v>
      </c>
      <c r="M12" s="223">
        <f t="shared" ref="M12:M18" si="2">+(E12/K12)-1</f>
        <v>0.19827586206896552</v>
      </c>
      <c r="N12" s="382">
        <v>5</v>
      </c>
      <c r="P12" s="377"/>
    </row>
    <row r="13" spans="1:19" s="3" customFormat="1" ht="39.950000000000003" customHeight="1">
      <c r="A13" s="44">
        <v>9</v>
      </c>
      <c r="B13" s="127" t="s">
        <v>36</v>
      </c>
      <c r="C13" s="118" t="s">
        <v>87</v>
      </c>
      <c r="D13" s="45" t="s">
        <v>4</v>
      </c>
      <c r="E13" s="111">
        <v>5.25</v>
      </c>
      <c r="F13" s="46" t="s">
        <v>11</v>
      </c>
      <c r="G13" s="47">
        <v>0.8</v>
      </c>
      <c r="H13" s="48" t="s">
        <v>96</v>
      </c>
      <c r="I13" s="236">
        <f>(E13*1000)/(9875*0.8)</f>
        <v>0.66455696202531644</v>
      </c>
      <c r="J13" s="250">
        <f t="shared" si="0"/>
        <v>471.06739639780085</v>
      </c>
      <c r="K13" s="357">
        <v>2.54</v>
      </c>
      <c r="L13" s="209" t="s">
        <v>10</v>
      </c>
      <c r="M13" s="224">
        <f t="shared" si="2"/>
        <v>1.0669291338582676</v>
      </c>
      <c r="N13" s="391">
        <v>13</v>
      </c>
      <c r="P13" s="377"/>
    </row>
    <row r="14" spans="1:19" s="3" customFormat="1" ht="39.950000000000003" customHeight="1">
      <c r="A14" s="64">
        <v>10</v>
      </c>
      <c r="B14" s="128" t="s">
        <v>37</v>
      </c>
      <c r="C14" s="119" t="s">
        <v>38</v>
      </c>
      <c r="D14" s="65" t="s">
        <v>3</v>
      </c>
      <c r="E14" s="106">
        <v>0.57862899748974594</v>
      </c>
      <c r="F14" s="66" t="s">
        <v>12</v>
      </c>
      <c r="G14" s="67">
        <v>0.99</v>
      </c>
      <c r="H14" s="68" t="s">
        <v>100</v>
      </c>
      <c r="I14" s="237">
        <f>(E14*1000)/(860*0.99)</f>
        <v>0.6796206219047991</v>
      </c>
      <c r="J14" s="251">
        <f t="shared" si="0"/>
        <v>481.74518542889302</v>
      </c>
      <c r="K14" s="358">
        <v>0.42347499999999999</v>
      </c>
      <c r="L14" s="210" t="s">
        <v>12</v>
      </c>
      <c r="M14" s="225">
        <f t="shared" si="2"/>
        <v>0.36638289743136188</v>
      </c>
      <c r="N14" s="387">
        <v>11</v>
      </c>
      <c r="P14" s="377"/>
      <c r="R14" s="3">
        <v>57.862899748974598</v>
      </c>
      <c r="S14" s="4">
        <f>+R14/100</f>
        <v>0.57862899748974594</v>
      </c>
    </row>
    <row r="15" spans="1:19" s="3" customFormat="1" ht="39.950000000000003" customHeight="1">
      <c r="A15" s="103">
        <v>11</v>
      </c>
      <c r="B15" s="130" t="s">
        <v>39</v>
      </c>
      <c r="C15" s="121" t="s">
        <v>40</v>
      </c>
      <c r="D15" s="94" t="s">
        <v>5</v>
      </c>
      <c r="E15" s="104">
        <v>8.4125085999999989</v>
      </c>
      <c r="F15" s="95" t="s">
        <v>10</v>
      </c>
      <c r="G15" s="96">
        <v>1.06</v>
      </c>
      <c r="H15" s="97" t="s">
        <v>102</v>
      </c>
      <c r="I15" s="239">
        <f>(E15*1000)/(11100*1.06)</f>
        <v>0.71498458269590337</v>
      </c>
      <c r="J15" s="253">
        <f>+(I15/$I$5)*100</f>
        <v>506.81272649476307</v>
      </c>
      <c r="K15" s="360">
        <v>6.3216919999999996</v>
      </c>
      <c r="L15" s="212" t="s">
        <v>10</v>
      </c>
      <c r="M15" s="227">
        <f>+(E15/K15)-1</f>
        <v>0.33073686601624996</v>
      </c>
      <c r="N15" s="385">
        <v>9</v>
      </c>
      <c r="P15" s="377"/>
    </row>
    <row r="16" spans="1:19" s="3" customFormat="1" ht="39.950000000000003" customHeight="1">
      <c r="A16" s="74">
        <v>12</v>
      </c>
      <c r="B16" s="129" t="s">
        <v>41</v>
      </c>
      <c r="C16" s="120" t="s">
        <v>38</v>
      </c>
      <c r="D16" s="75" t="s">
        <v>3</v>
      </c>
      <c r="E16" s="107">
        <v>0.63596482986581993</v>
      </c>
      <c r="F16" s="76" t="s">
        <v>12</v>
      </c>
      <c r="G16" s="77">
        <v>0.99</v>
      </c>
      <c r="H16" s="78" t="s">
        <v>101</v>
      </c>
      <c r="I16" s="238">
        <f>(E16*1000)/(860*0.99)</f>
        <v>0.74696362446067655</v>
      </c>
      <c r="J16" s="252">
        <f t="shared" si="0"/>
        <v>529.48088709535023</v>
      </c>
      <c r="K16" s="359">
        <v>0.42721199999999998</v>
      </c>
      <c r="L16" s="211" t="s">
        <v>12</v>
      </c>
      <c r="M16" s="226">
        <f t="shared" si="2"/>
        <v>0.48863990212311448</v>
      </c>
      <c r="N16" s="388">
        <v>12</v>
      </c>
      <c r="P16" s="377"/>
      <c r="R16" s="3">
        <v>63.596482986581996</v>
      </c>
      <c r="S16" s="4">
        <f>+R16/100</f>
        <v>0.63596482986581993</v>
      </c>
    </row>
    <row r="17" spans="1:19" s="3" customFormat="1" ht="39.950000000000003" customHeight="1">
      <c r="A17" s="54">
        <v>13</v>
      </c>
      <c r="B17" s="131" t="s">
        <v>49</v>
      </c>
      <c r="C17" s="122" t="s">
        <v>87</v>
      </c>
      <c r="D17" s="55" t="s">
        <v>6</v>
      </c>
      <c r="E17" s="112">
        <v>7.384615385</v>
      </c>
      <c r="F17" s="56" t="s">
        <v>10</v>
      </c>
      <c r="G17" s="57">
        <v>0.84</v>
      </c>
      <c r="H17" s="58" t="s">
        <v>97</v>
      </c>
      <c r="I17" s="240">
        <f>(E17*1000)/(10256*0.84)</f>
        <v>0.85717714427327107</v>
      </c>
      <c r="J17" s="254">
        <f t="shared" si="0"/>
        <v>607.60510938583695</v>
      </c>
      <c r="K17" s="361">
        <v>5.3846150000000002</v>
      </c>
      <c r="L17" s="213" t="s">
        <v>10</v>
      </c>
      <c r="M17" s="228">
        <f>+(E17/K17)-1</f>
        <v>0.37142866945919062</v>
      </c>
      <c r="N17" s="386">
        <v>10</v>
      </c>
      <c r="P17" s="377"/>
      <c r="R17" s="3">
        <f>4.55/0.845</f>
        <v>5.3846153846153841</v>
      </c>
      <c r="S17" s="3">
        <f>+R17/1.18</f>
        <v>4.5632333767926987</v>
      </c>
    </row>
    <row r="18" spans="1:19" s="3" customFormat="1" ht="39.950000000000003" customHeight="1" thickBot="1">
      <c r="A18" s="84">
        <v>14</v>
      </c>
      <c r="B18" s="132" t="s">
        <v>42</v>
      </c>
      <c r="C18" s="123" t="s">
        <v>40</v>
      </c>
      <c r="D18" s="85" t="s">
        <v>7</v>
      </c>
      <c r="E18" s="105">
        <v>8.5</v>
      </c>
      <c r="F18" s="86" t="s">
        <v>10</v>
      </c>
      <c r="G18" s="87">
        <v>0.9</v>
      </c>
      <c r="H18" s="88" t="s">
        <v>103</v>
      </c>
      <c r="I18" s="241">
        <f>(E18*1000)/(11000*0.9)</f>
        <v>0.85858585858585856</v>
      </c>
      <c r="J18" s="255">
        <f t="shared" si="0"/>
        <v>608.60366845814963</v>
      </c>
      <c r="K18" s="362">
        <v>7.25</v>
      </c>
      <c r="L18" s="214" t="s">
        <v>10</v>
      </c>
      <c r="M18" s="229">
        <f t="shared" si="2"/>
        <v>0.17241379310344818</v>
      </c>
      <c r="N18" s="378">
        <v>3</v>
      </c>
      <c r="P18" s="377"/>
    </row>
    <row r="19" spans="1:19" s="9" customFormat="1" ht="16.5" customHeight="1">
      <c r="A19" s="363" t="s">
        <v>0</v>
      </c>
      <c r="B19" s="363"/>
      <c r="C19" s="364"/>
      <c r="D19" s="365" t="s">
        <v>1</v>
      </c>
      <c r="E19" s="366"/>
      <c r="F19" s="366"/>
      <c r="G19" s="366"/>
      <c r="H19" s="366"/>
      <c r="I19" s="366"/>
      <c r="J19" s="366"/>
      <c r="K19" s="366"/>
      <c r="L19" s="367"/>
      <c r="M19" s="368" t="s">
        <v>52</v>
      </c>
      <c r="N19" s="369"/>
    </row>
    <row r="20" spans="1:19" s="9" customFormat="1" ht="17.25" customHeight="1">
      <c r="A20" s="370"/>
      <c r="B20" s="370"/>
      <c r="C20" s="371"/>
      <c r="D20" s="372" t="s">
        <v>92</v>
      </c>
      <c r="E20" s="373"/>
      <c r="F20" s="373"/>
      <c r="G20" s="373"/>
      <c r="H20" s="374"/>
      <c r="I20" s="372" t="s">
        <v>113</v>
      </c>
      <c r="J20" s="373"/>
      <c r="K20" s="373"/>
      <c r="L20" s="374"/>
      <c r="M20" s="375"/>
      <c r="N20" s="376"/>
    </row>
    <row r="21" spans="1:19" s="9" customFormat="1" ht="23.25" customHeight="1">
      <c r="A21" s="302" t="s">
        <v>48</v>
      </c>
      <c r="B21" s="303"/>
      <c r="C21" s="304"/>
      <c r="D21" s="305">
        <v>6.6432000000000002</v>
      </c>
      <c r="E21" s="306"/>
      <c r="F21" s="306"/>
      <c r="G21" s="307" t="s">
        <v>14</v>
      </c>
      <c r="H21" s="308"/>
      <c r="I21" s="309">
        <v>3.4504999999999999</v>
      </c>
      <c r="J21" s="310"/>
      <c r="K21" s="307" t="s">
        <v>14</v>
      </c>
      <c r="L21" s="308"/>
      <c r="M21" s="280">
        <f>+(D21/I21)-1</f>
        <v>0.9252861904071874</v>
      </c>
      <c r="N21" s="281"/>
    </row>
    <row r="22" spans="1:19" s="9" customFormat="1" ht="23.25" customHeight="1" thickBot="1">
      <c r="A22" s="312" t="s">
        <v>15</v>
      </c>
      <c r="B22" s="313"/>
      <c r="C22" s="314"/>
      <c r="D22" s="315">
        <v>7.7122000000000002</v>
      </c>
      <c r="E22" s="316"/>
      <c r="F22" s="316"/>
      <c r="G22" s="317" t="s">
        <v>14</v>
      </c>
      <c r="H22" s="318"/>
      <c r="I22" s="319">
        <v>4.1024000000000003</v>
      </c>
      <c r="J22" s="320"/>
      <c r="K22" s="317" t="s">
        <v>14</v>
      </c>
      <c r="L22" s="318"/>
      <c r="M22" s="321">
        <f>+(D22/I22)-1</f>
        <v>0.87992394695787812</v>
      </c>
      <c r="N22" s="322"/>
    </row>
    <row r="23" spans="1:19" s="3" customFormat="1" ht="30" customHeight="1" thickBot="1">
      <c r="A23" s="396" t="s">
        <v>88</v>
      </c>
      <c r="B23" s="397"/>
      <c r="C23" s="397"/>
      <c r="D23" s="397"/>
      <c r="E23" s="397"/>
      <c r="F23" s="397"/>
      <c r="G23" s="397"/>
      <c r="H23" s="397"/>
      <c r="I23" s="397"/>
      <c r="J23" s="397"/>
      <c r="K23" s="397"/>
      <c r="L23" s="397"/>
      <c r="M23" s="397"/>
      <c r="N23" s="398"/>
    </row>
    <row r="24" spans="1:19" s="9" customFormat="1" ht="75" customHeight="1">
      <c r="A24" s="326" t="s">
        <v>16</v>
      </c>
      <c r="B24" s="327"/>
      <c r="C24" s="327"/>
      <c r="D24" s="327"/>
      <c r="E24" s="327"/>
      <c r="F24" s="327"/>
      <c r="G24" s="327"/>
      <c r="H24" s="327"/>
      <c r="I24" s="327"/>
      <c r="J24" s="327"/>
      <c r="K24" s="327"/>
      <c r="L24" s="327"/>
      <c r="M24" s="327"/>
      <c r="N24" s="328"/>
    </row>
    <row r="25" spans="1:19" s="9" customFormat="1" ht="16.5" customHeight="1">
      <c r="A25" s="329" t="s">
        <v>43</v>
      </c>
      <c r="B25" s="330"/>
      <c r="C25" s="330"/>
      <c r="D25" s="330"/>
      <c r="E25" s="330"/>
      <c r="F25" s="330"/>
      <c r="G25" s="330"/>
      <c r="H25" s="330"/>
      <c r="I25" s="330"/>
      <c r="J25" s="330"/>
      <c r="K25" s="330"/>
      <c r="L25" s="330"/>
      <c r="M25" s="330"/>
      <c r="N25" s="331"/>
      <c r="O25" s="10"/>
      <c r="P25" s="10"/>
    </row>
    <row r="26" spans="1:19" s="9" customFormat="1" ht="60.75" customHeight="1">
      <c r="A26" s="329" t="s">
        <v>44</v>
      </c>
      <c r="B26" s="332"/>
      <c r="C26" s="332"/>
      <c r="D26" s="332"/>
      <c r="E26" s="332"/>
      <c r="F26" s="332"/>
      <c r="G26" s="332"/>
      <c r="H26" s="332"/>
      <c r="I26" s="332"/>
      <c r="J26" s="332"/>
      <c r="K26" s="332"/>
      <c r="L26" s="332"/>
      <c r="M26" s="332"/>
      <c r="N26" s="333"/>
      <c r="O26" s="10"/>
      <c r="P26" s="10"/>
    </row>
    <row r="27" spans="1:19" s="11" customFormat="1" ht="31.5" customHeight="1">
      <c r="A27" s="329" t="s">
        <v>45</v>
      </c>
      <c r="B27" s="330"/>
      <c r="C27" s="330"/>
      <c r="D27" s="330"/>
      <c r="E27" s="330"/>
      <c r="F27" s="330"/>
      <c r="G27" s="330"/>
      <c r="H27" s="330"/>
      <c r="I27" s="330"/>
      <c r="J27" s="330"/>
      <c r="K27" s="330"/>
      <c r="L27" s="330"/>
      <c r="M27" s="330"/>
      <c r="N27" s="331"/>
      <c r="O27" s="311"/>
      <c r="P27" s="311"/>
    </row>
    <row r="28" spans="1:19" s="9" customFormat="1" ht="80.25" customHeight="1">
      <c r="A28" s="329" t="s">
        <v>114</v>
      </c>
      <c r="B28" s="330"/>
      <c r="C28" s="330"/>
      <c r="D28" s="330"/>
      <c r="E28" s="330"/>
      <c r="F28" s="330"/>
      <c r="G28" s="330"/>
      <c r="H28" s="330"/>
      <c r="I28" s="330"/>
      <c r="J28" s="330"/>
      <c r="K28" s="330"/>
      <c r="L28" s="330"/>
      <c r="M28" s="330"/>
      <c r="N28" s="331"/>
      <c r="O28" s="311"/>
      <c r="P28" s="311"/>
    </row>
    <row r="29" spans="1:19" s="9" customFormat="1" ht="16.5">
      <c r="A29" s="329" t="s">
        <v>111</v>
      </c>
      <c r="B29" s="330"/>
      <c r="C29" s="330"/>
      <c r="D29" s="330"/>
      <c r="E29" s="330"/>
      <c r="F29" s="330"/>
      <c r="G29" s="330"/>
      <c r="H29" s="330"/>
      <c r="I29" s="330"/>
      <c r="J29" s="330"/>
      <c r="K29" s="330"/>
      <c r="L29" s="330"/>
      <c r="M29" s="330"/>
      <c r="N29" s="331"/>
      <c r="O29" s="311"/>
      <c r="P29" s="311"/>
    </row>
    <row r="30" spans="1:19" s="9" customFormat="1" ht="59.25" customHeight="1">
      <c r="A30" s="329" t="s">
        <v>115</v>
      </c>
      <c r="B30" s="330"/>
      <c r="C30" s="330"/>
      <c r="D30" s="330"/>
      <c r="E30" s="330"/>
      <c r="F30" s="330"/>
      <c r="G30" s="330"/>
      <c r="H30" s="330"/>
      <c r="I30" s="330"/>
      <c r="J30" s="330"/>
      <c r="K30" s="330"/>
      <c r="L30" s="330"/>
      <c r="M30" s="330"/>
      <c r="N30" s="331"/>
      <c r="O30" s="311"/>
      <c r="P30" s="311"/>
    </row>
    <row r="31" spans="1:19" s="9" customFormat="1" ht="45.75" customHeight="1">
      <c r="A31" s="334" t="s">
        <v>109</v>
      </c>
      <c r="B31" s="335"/>
      <c r="C31" s="335"/>
      <c r="D31" s="335"/>
      <c r="E31" s="335"/>
      <c r="F31" s="335"/>
      <c r="G31" s="335"/>
      <c r="H31" s="335"/>
      <c r="I31" s="335"/>
      <c r="J31" s="335"/>
      <c r="K31" s="335"/>
      <c r="L31" s="335"/>
      <c r="M31" s="335"/>
      <c r="N31" s="336"/>
      <c r="O31" s="311"/>
      <c r="P31" s="311"/>
    </row>
    <row r="32" spans="1:19" s="9" customFormat="1" ht="45" customHeight="1">
      <c r="A32" s="337" t="s">
        <v>112</v>
      </c>
      <c r="B32" s="335"/>
      <c r="C32" s="335"/>
      <c r="D32" s="335"/>
      <c r="E32" s="335"/>
      <c r="F32" s="335"/>
      <c r="G32" s="335"/>
      <c r="H32" s="335"/>
      <c r="I32" s="335"/>
      <c r="J32" s="335"/>
      <c r="K32" s="335"/>
      <c r="L32" s="335"/>
      <c r="M32" s="335"/>
      <c r="N32" s="336"/>
      <c r="O32" s="311"/>
      <c r="P32" s="311"/>
    </row>
    <row r="33" spans="1:16" s="9" customFormat="1" ht="27.75" customHeight="1">
      <c r="A33" s="329" t="s">
        <v>110</v>
      </c>
      <c r="B33" s="330"/>
      <c r="C33" s="330"/>
      <c r="D33" s="330"/>
      <c r="E33" s="330"/>
      <c r="F33" s="330"/>
      <c r="G33" s="330"/>
      <c r="H33" s="330"/>
      <c r="I33" s="330"/>
      <c r="J33" s="330"/>
      <c r="K33" s="330"/>
      <c r="L33" s="330"/>
      <c r="M33" s="330"/>
      <c r="N33" s="331"/>
      <c r="O33" s="311"/>
      <c r="P33" s="311"/>
    </row>
    <row r="34" spans="1:16">
      <c r="E34" s="2"/>
      <c r="F34" s="2"/>
      <c r="I34" s="2"/>
      <c r="J34" s="2"/>
    </row>
  </sheetData>
  <mergeCells count="47">
    <mergeCell ref="A23:N23"/>
    <mergeCell ref="B3:B4"/>
    <mergeCell ref="O27:P27"/>
    <mergeCell ref="A27:N27"/>
    <mergeCell ref="A24:N24"/>
    <mergeCell ref="D21:F21"/>
    <mergeCell ref="K22:L22"/>
    <mergeCell ref="D22:F22"/>
    <mergeCell ref="G21:H21"/>
    <mergeCell ref="I21:J21"/>
    <mergeCell ref="K21:L21"/>
    <mergeCell ref="A26:N26"/>
    <mergeCell ref="A25:N25"/>
    <mergeCell ref="I22:J22"/>
    <mergeCell ref="A22:C22"/>
    <mergeCell ref="M22:N22"/>
    <mergeCell ref="A30:N30"/>
    <mergeCell ref="O30:P30"/>
    <mergeCell ref="A28:N28"/>
    <mergeCell ref="O29:P29"/>
    <mergeCell ref="A29:N29"/>
    <mergeCell ref="O28:P28"/>
    <mergeCell ref="A33:N33"/>
    <mergeCell ref="O33:P33"/>
    <mergeCell ref="O32:P32"/>
    <mergeCell ref="O31:P31"/>
    <mergeCell ref="A31:N31"/>
    <mergeCell ref="A32:N32"/>
    <mergeCell ref="A1:N1"/>
    <mergeCell ref="D20:H20"/>
    <mergeCell ref="I20:L20"/>
    <mergeCell ref="D19:L19"/>
    <mergeCell ref="J3:J4"/>
    <mergeCell ref="E3:F4"/>
    <mergeCell ref="A2:N2"/>
    <mergeCell ref="K3:L4"/>
    <mergeCell ref="M19:N20"/>
    <mergeCell ref="M3:N3"/>
    <mergeCell ref="H3:I4"/>
    <mergeCell ref="D3:D4"/>
    <mergeCell ref="A3:A4"/>
    <mergeCell ref="C3:C4"/>
    <mergeCell ref="M21:N21"/>
    <mergeCell ref="A21:C21"/>
    <mergeCell ref="G22:H22"/>
    <mergeCell ref="A19:C20"/>
    <mergeCell ref="G3:G4"/>
  </mergeCells>
  <phoneticPr fontId="0" type="noConversion"/>
  <printOptions horizontalCentered="1" verticalCentered="1"/>
  <pageMargins left="0" right="0" top="0" bottom="0" header="0" footer="0"/>
  <pageSetup paperSize="9" scale="53" orientation="portrait" r:id="rId1"/>
  <headerFooter alignWithMargins="0">
    <oddFooter>&amp;L&amp;8Dok. No: TB.Yİ.04&amp;C&amp;8Rev. No: 1&amp;R&amp;8Rev. Tarihi: 08.06.2007</oddFooter>
  </headerFooter>
  <ignoredErrors>
    <ignoredError sqref="I15"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vt:i4>
      </vt:variant>
      <vt:variant>
        <vt:lpstr>Adlandırılmış Aralıklar</vt:lpstr>
      </vt:variant>
      <vt:variant>
        <vt:i4>1</vt:i4>
      </vt:variant>
    </vt:vector>
  </HeadingPairs>
  <TitlesOfParts>
    <vt:vector size="3" baseType="lpstr">
      <vt:lpstr>OPET</vt:lpstr>
      <vt:lpstr>SHELL</vt:lpstr>
      <vt:lpstr>SHELL!Yazdırma_Alanı</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mt</cp:lastModifiedBy>
  <cp:lastPrinted>2018-08-06T09:56:05Z</cp:lastPrinted>
  <dcterms:created xsi:type="dcterms:W3CDTF">1997-07-24T11:06:41Z</dcterms:created>
  <dcterms:modified xsi:type="dcterms:W3CDTF">2018-09-04T09:50:36Z</dcterms:modified>
</cp:coreProperties>
</file>