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activeTab="1"/>
  </bookViews>
  <sheets>
    <sheet name="Sayfa1" sheetId="3" r:id="rId1"/>
    <sheet name="SHELL" sheetId="2" r:id="rId2"/>
  </sheets>
  <calcPr calcId="145621"/>
</workbook>
</file>

<file path=xl/calcChain.xml><?xml version="1.0" encoding="utf-8"?>
<calcChain xmlns="http://schemas.openxmlformats.org/spreadsheetml/2006/main">
  <c r="M47" i="3" l="1"/>
  <c r="M46" i="3"/>
  <c r="M43" i="3"/>
  <c r="I43" i="3"/>
  <c r="M42" i="3"/>
  <c r="I42" i="3"/>
  <c r="M41" i="3"/>
  <c r="I41" i="3"/>
  <c r="M40" i="3"/>
  <c r="I40" i="3"/>
  <c r="M39" i="3"/>
  <c r="I39" i="3"/>
  <c r="M38" i="3"/>
  <c r="I38" i="3"/>
  <c r="M37" i="3"/>
  <c r="I37" i="3"/>
  <c r="M36" i="3"/>
  <c r="I36" i="3"/>
  <c r="M35" i="3"/>
  <c r="I35" i="3"/>
  <c r="M34" i="3"/>
  <c r="I34" i="3"/>
  <c r="M33" i="3"/>
  <c r="I33" i="3"/>
  <c r="M32" i="3"/>
  <c r="I32" i="3"/>
  <c r="M31" i="3"/>
  <c r="I31" i="3"/>
  <c r="M30" i="3"/>
  <c r="I30" i="3"/>
  <c r="M29" i="3"/>
  <c r="I29" i="3"/>
  <c r="M28" i="3"/>
  <c r="I28" i="3"/>
  <c r="M27" i="3"/>
  <c r="I27" i="3"/>
  <c r="M26" i="3"/>
  <c r="I26" i="3"/>
  <c r="M25" i="3"/>
  <c r="I25" i="3"/>
  <c r="M24" i="3"/>
  <c r="I24" i="3"/>
  <c r="M23" i="3"/>
  <c r="I23" i="3"/>
  <c r="M22" i="3"/>
  <c r="I22" i="3"/>
  <c r="M21" i="3"/>
  <c r="I21" i="3"/>
  <c r="M20" i="3"/>
  <c r="I20" i="3"/>
  <c r="M19" i="3"/>
  <c r="I19" i="3"/>
  <c r="M18" i="3"/>
  <c r="I18" i="3"/>
  <c r="M17" i="3"/>
  <c r="I17" i="3"/>
  <c r="M16" i="3"/>
  <c r="I16" i="3"/>
  <c r="M15" i="3"/>
  <c r="I15" i="3"/>
  <c r="M14" i="3"/>
  <c r="I14" i="3"/>
  <c r="M13" i="3"/>
  <c r="I13" i="3"/>
  <c r="M12" i="3"/>
  <c r="I12" i="3"/>
  <c r="M11" i="3"/>
  <c r="I11" i="3"/>
  <c r="M10" i="3"/>
  <c r="I10" i="3"/>
  <c r="J10" i="3" s="1"/>
  <c r="M9" i="3"/>
  <c r="I9" i="3"/>
  <c r="J9" i="3" s="1"/>
  <c r="M8" i="3"/>
  <c r="I8" i="3"/>
  <c r="J8" i="3" s="1"/>
  <c r="M7" i="3"/>
  <c r="I7" i="3"/>
  <c r="J7" i="3" s="1"/>
  <c r="M6" i="3"/>
  <c r="I6" i="3"/>
  <c r="J6" i="3" s="1"/>
  <c r="M5" i="3"/>
  <c r="J5" i="3"/>
  <c r="I5" i="3"/>
  <c r="J24" i="3" s="1"/>
  <c r="J11" i="3" l="1"/>
  <c r="J12" i="3"/>
  <c r="J13" i="3"/>
  <c r="J14" i="3"/>
  <c r="J15" i="3"/>
  <c r="J17" i="3"/>
  <c r="J18" i="3"/>
  <c r="J19" i="3"/>
  <c r="J20" i="3"/>
  <c r="J21" i="3"/>
  <c r="J22" i="3"/>
  <c r="J23" i="3"/>
  <c r="J25" i="3"/>
  <c r="J26" i="3"/>
  <c r="J27" i="3"/>
  <c r="J28" i="3"/>
  <c r="J29" i="3"/>
  <c r="J30" i="3"/>
  <c r="J31" i="3"/>
  <c r="J32" i="3"/>
  <c r="J33" i="3"/>
  <c r="J34" i="3"/>
  <c r="J36" i="3"/>
  <c r="J38" i="3"/>
  <c r="J40" i="3"/>
  <c r="J42" i="3"/>
  <c r="J43" i="3"/>
  <c r="J35" i="3"/>
  <c r="J37" i="3"/>
  <c r="J39" i="3"/>
  <c r="J41" i="3"/>
  <c r="J16" i="3"/>
  <c r="M31" i="2"/>
  <c r="I31" i="2"/>
  <c r="M32" i="2" l="1"/>
  <c r="I32" i="2"/>
  <c r="M8" i="2" l="1"/>
  <c r="I8" i="2"/>
  <c r="I15" i="2" l="1"/>
  <c r="M15" i="2"/>
  <c r="I18" i="2" l="1"/>
  <c r="M46" i="2" l="1"/>
  <c r="M45" i="2"/>
  <c r="M42" i="2"/>
  <c r="I42" i="2"/>
  <c r="M40" i="2"/>
  <c r="I40" i="2"/>
  <c r="M38" i="2"/>
  <c r="I38" i="2"/>
  <c r="M39" i="2"/>
  <c r="I39" i="2"/>
  <c r="M37" i="2"/>
  <c r="I37" i="2"/>
  <c r="M41" i="2"/>
  <c r="I41" i="2"/>
  <c r="M33" i="2"/>
  <c r="I33" i="2"/>
  <c r="M36" i="2"/>
  <c r="I36" i="2"/>
  <c r="M35" i="2"/>
  <c r="I35" i="2"/>
  <c r="M34" i="2"/>
  <c r="I34" i="2"/>
  <c r="M29" i="2"/>
  <c r="I29" i="2"/>
  <c r="M9" i="2"/>
  <c r="I9" i="2"/>
  <c r="M19" i="2"/>
  <c r="I19" i="2"/>
  <c r="M27" i="2"/>
  <c r="I27" i="2"/>
  <c r="M11" i="2"/>
  <c r="I11" i="2"/>
  <c r="M25" i="2"/>
  <c r="I25" i="2"/>
  <c r="M30" i="2"/>
  <c r="I30" i="2"/>
  <c r="M24" i="2"/>
  <c r="I24" i="2"/>
  <c r="M23" i="2"/>
  <c r="I23" i="2"/>
  <c r="M21" i="2"/>
  <c r="I21" i="2"/>
  <c r="M22" i="2"/>
  <c r="I22" i="2"/>
  <c r="M18" i="2"/>
  <c r="M17" i="2"/>
  <c r="I17" i="2"/>
  <c r="M10" i="2"/>
  <c r="I10" i="2"/>
  <c r="M14" i="2"/>
  <c r="I14" i="2"/>
  <c r="M26" i="2"/>
  <c r="I26" i="2"/>
  <c r="M28" i="2"/>
  <c r="I28" i="2"/>
  <c r="M7" i="2"/>
  <c r="I7" i="2"/>
  <c r="M20" i="2"/>
  <c r="I20" i="2"/>
  <c r="M6" i="2"/>
  <c r="I6" i="2"/>
  <c r="M16" i="2"/>
  <c r="I16" i="2"/>
  <c r="M13" i="2"/>
  <c r="I13" i="2"/>
  <c r="M12" i="2"/>
  <c r="I12" i="2"/>
  <c r="M5" i="2"/>
  <c r="I5" i="2"/>
  <c r="J32" i="2" l="1"/>
  <c r="J31" i="2"/>
  <c r="J15" i="2"/>
  <c r="J8" i="2"/>
  <c r="J42" i="2"/>
  <c r="J13" i="2"/>
  <c r="J7" i="2"/>
  <c r="J22" i="2"/>
  <c r="J6" i="2"/>
  <c r="J19" i="2"/>
  <c r="J12" i="2"/>
  <c r="J9" i="2"/>
  <c r="J5" i="2"/>
  <c r="J20" i="2"/>
  <c r="J21" i="2"/>
  <c r="J34" i="2"/>
  <c r="J37" i="2"/>
  <c r="J38" i="2"/>
  <c r="J16" i="2"/>
  <c r="J26" i="2"/>
  <c r="J30" i="2"/>
  <c r="J11" i="2"/>
  <c r="J33" i="2"/>
  <c r="J10" i="2"/>
  <c r="J17" i="2"/>
  <c r="J23" i="2"/>
  <c r="J29" i="2"/>
  <c r="J35" i="2"/>
  <c r="J39" i="2"/>
  <c r="J40" i="2"/>
  <c r="J28" i="2"/>
  <c r="J14" i="2"/>
  <c r="J18" i="2"/>
  <c r="J24" i="2"/>
  <c r="J25" i="2"/>
  <c r="J27" i="2"/>
  <c r="J36" i="2"/>
  <c r="J41" i="2"/>
</calcChain>
</file>

<file path=xl/sharedStrings.xml><?xml version="1.0" encoding="utf-8"?>
<sst xmlns="http://schemas.openxmlformats.org/spreadsheetml/2006/main" count="655" uniqueCount="272">
  <si>
    <t>NOTLAR:</t>
  </si>
  <si>
    <t>DÖVİZLER</t>
  </si>
  <si>
    <t>T.C. Merkez Bankası Efektif Satış Fiyatı</t>
  </si>
  <si>
    <t>7000
kcal/kg</t>
  </si>
  <si>
    <t>9562
kcal/kg</t>
  </si>
  <si>
    <t>860
kcal/kwh</t>
  </si>
  <si>
    <t>11000
kcal/kg</t>
  </si>
  <si>
    <t>11100
kcal/kg</t>
  </si>
  <si>
    <t>10256
kcal/kg</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</si>
  <si>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</si>
  <si>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</si>
  <si>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</si>
  <si>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</si>
  <si>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</si>
  <si>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</si>
  <si>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</si>
  <si>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</si>
  <si>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</si>
  <si>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</si>
  <si>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</si>
  <si>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</si>
  <si>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</si>
  <si>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</si>
  <si>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</si>
  <si>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</si>
  <si>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</si>
  <si>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</si>
  <si>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</si>
  <si>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</si>
  <si>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</si>
  <si>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</si>
  <si>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</si>
  <si>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</si>
  <si>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</si>
  <si>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</si>
  <si>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</si>
  <si>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</si>
  <si>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</si>
  <si>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</si>
  <si>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</si>
  <si>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</si>
  <si>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</si>
  <si>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</si>
  <si>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</si>
  <si>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</si>
  <si>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</si>
  <si>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</si>
  <si>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t>ABD Doları</t>
  </si>
  <si>
    <r>
      <t xml:space="preserve">Soma Kısrakdere
Manisa - </t>
    </r>
    <r>
      <rPr>
        <b/>
        <sz val="12"/>
        <rFont val="NewsGoth Cn BT"/>
        <charset val="162"/>
      </rPr>
      <t>ELİ</t>
    </r>
  </si>
  <si>
    <r>
      <t xml:space="preserve">Yıllık 
</t>
    </r>
    <r>
      <rPr>
        <b/>
        <sz val="13"/>
        <rFont val="Arial"/>
        <family val="2"/>
        <charset val="162"/>
      </rPr>
      <t>Değişim</t>
    </r>
    <r>
      <rPr>
        <sz val="13"/>
        <rFont val="Arial"/>
        <family val="2"/>
        <charset val="162"/>
      </rPr>
      <t xml:space="preserve"> Oranı</t>
    </r>
  </si>
  <si>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</si>
  <si>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r>
      <rPr>
        <sz val="11"/>
        <rFont val="Arial"/>
        <family val="2"/>
        <charset val="162"/>
      </rPr>
      <t>Değişim</t>
    </r>
    <r>
      <rPr>
        <b/>
        <sz val="11"/>
        <rFont val="Arial"/>
        <family val="2"/>
        <charset val="162"/>
      </rPr>
      <t xml:space="preserve"> Sırası</t>
    </r>
  </si>
  <si>
    <r>
      <t xml:space="preserve">İzmit
</t>
    </r>
    <r>
      <rPr>
        <b/>
        <sz val="12"/>
        <rFont val="Arial"/>
        <family val="2"/>
      </rPr>
      <t>İZGAZ ENGIE</t>
    </r>
  </si>
  <si>
    <r>
      <t>İstanbul Avrupa Yakası</t>
    </r>
    <r>
      <rPr>
        <b/>
        <sz val="14"/>
        <rFont val="Arial"/>
        <family val="2"/>
      </rPr>
      <t xml:space="preserve">
</t>
    </r>
    <r>
      <rPr>
        <b/>
        <sz val="12"/>
        <rFont val="Arial"/>
        <family val="2"/>
        <charset val="162"/>
      </rPr>
      <t>SHELL TÜRKİYE</t>
    </r>
  </si>
  <si>
    <t>TESİSAT DERGİSİ - B2B MEDYA - TEKNİK SEKTÖR YAYINCILIĞI</t>
  </si>
  <si>
    <t>Ortalama 
İşletme 
Verim 
Değeri</t>
  </si>
  <si>
    <t>En 
Ucuza 
Göre 
Yakıt 
Maliyeti 
İndeksi</t>
  </si>
  <si>
    <t>1,305085 x 1000
7.000 x 0,65</t>
  </si>
  <si>
    <t>Sıra No</t>
  </si>
  <si>
    <r>
      <rPr>
        <b/>
        <sz val="11"/>
        <rFont val="Arial"/>
        <family val="2"/>
        <charset val="162"/>
      </rPr>
      <t>4.</t>
    </r>
    <r>
      <rPr>
        <sz val="11"/>
        <rFont val="Arial"/>
        <family val="2"/>
      </rPr>
      <t xml:space="preserve">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</si>
  <si>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rPr>
        <b/>
        <sz val="11"/>
        <rFont val="Arial"/>
        <family val="2"/>
        <charset val="162"/>
      </rPr>
      <t>2.</t>
    </r>
    <r>
      <rPr>
        <sz val="11"/>
        <rFont val="Arial"/>
        <family val="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</si>
  <si>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rPr>
        <b/>
        <sz val="11"/>
        <rFont val="Arial"/>
        <family val="2"/>
        <charset val="162"/>
      </rPr>
      <t>1.</t>
    </r>
    <r>
      <rPr>
        <sz val="11"/>
        <rFont val="Arial"/>
        <family val="2"/>
      </rPr>
      <t xml:space="preserve">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</si>
  <si>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</si>
  <si>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</si>
  <si>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</si>
  <si>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</si>
  <si>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</si>
  <si>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100.001 - 300.000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</si>
  <si>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300.001 - 1.000.000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</si>
  <si>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</si>
  <si>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</si>
  <si>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</si>
  <si>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Organize Sanayi Bölgesi
</t>
    </r>
    <r>
      <rPr>
        <b/>
        <sz val="12"/>
        <rFont val="Arial"/>
        <family val="2"/>
        <charset val="162"/>
      </rPr>
      <t>Doğalgaz</t>
    </r>
    <r>
      <rPr>
        <sz val="12"/>
        <rFont val="Arial"/>
        <family val="2"/>
      </rPr>
      <t xml:space="preserve">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</si>
  <si>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</si>
  <si>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</si>
  <si>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</si>
  <si>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</si>
  <si>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</si>
  <si>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</si>
  <si>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</si>
  <si>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</si>
  <si>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</si>
  <si>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300.000-800.001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arasında
</t>
    </r>
    <r>
      <rPr>
        <b/>
        <sz val="12"/>
        <rFont val="Arial"/>
        <family val="2"/>
        <charset val="162"/>
      </rPr>
      <t>Doğalgaz</t>
    </r>
    <r>
      <rPr>
        <sz val="12"/>
        <rFont val="Arial"/>
        <family val="2"/>
        <charset val="162"/>
      </rPr>
      <t xml:space="preserve"> Tüketimi için</t>
    </r>
  </si>
  <si>
    <r>
      <t xml:space="preserve">300.001- 800.000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arasında</t>
    </r>
    <r>
      <rPr>
        <b/>
        <sz val="12"/>
        <rFont val="Arial"/>
        <family val="2"/>
      </rPr>
      <t xml:space="preserve">
</t>
    </r>
    <r>
      <rPr>
        <b/>
        <sz val="12"/>
        <rFont val="Arial"/>
        <family val="2"/>
        <charset val="162"/>
      </rPr>
      <t>Doğalgaz</t>
    </r>
    <r>
      <rPr>
        <sz val="12"/>
        <rFont val="Arial"/>
        <family val="2"/>
        <charset val="162"/>
      </rPr>
      <t xml:space="preserve"> Tüketimi için</t>
    </r>
  </si>
  <si>
    <r>
      <t xml:space="preserve">Fiyat 
</t>
    </r>
    <r>
      <rPr>
        <b/>
        <sz val="11"/>
        <rFont val="Arial"/>
        <family val="2"/>
        <charset val="162"/>
      </rPr>
      <t>Değişim
 Oranı</t>
    </r>
  </si>
  <si>
    <t>0,729000 x 1000
4.932 x 0.65</t>
  </si>
  <si>
    <t>0,603000 x 1000
4.724 x 0,65</t>
  </si>
  <si>
    <t>1,083330 x 1000
8250 x 0,93</t>
  </si>
  <si>
    <r>
      <t>1,573000 x 1000</t>
    </r>
    <r>
      <rPr>
        <vertAlign val="superscript"/>
        <sz val="11"/>
        <rFont val="Arial"/>
        <family val="2"/>
      </rPr>
      <t xml:space="preserve">
</t>
    </r>
    <r>
      <rPr>
        <sz val="11"/>
        <rFont val="Arial"/>
        <family val="2"/>
      </rPr>
      <t xml:space="preserve">8.250 x 0,93 </t>
    </r>
  </si>
  <si>
    <t>07 Ağustos 2019
06 Ağustos 2018</t>
  </si>
  <si>
    <t>2,601695 x 1000
9,562 x 0,80</t>
  </si>
  <si>
    <t xml:space="preserve">2,722314  x 1000
8250 x 0,93 </t>
  </si>
  <si>
    <t xml:space="preserve">2,834499 x 1000
8250 x 0,93 </t>
  </si>
  <si>
    <t xml:space="preserve">1,400648 x 1000
8250 x 0,93 </t>
  </si>
  <si>
    <t xml:space="preserve">1,616980 x 1000
8250 x 0,93 </t>
  </si>
  <si>
    <t xml:space="preserve">1,890285 x 1000
8250 x 0,93 </t>
  </si>
  <si>
    <t xml:space="preserve">1,334686 x 1000
8250 x 0,93 </t>
  </si>
  <si>
    <t>1,565250 x 1000
8250 x 0,93</t>
  </si>
  <si>
    <t xml:space="preserve">1,632621 x 1000
8250 x 0,93 </t>
  </si>
  <si>
    <t xml:space="preserve">1,824323 x 1000
8250 x 0,93 </t>
  </si>
  <si>
    <t xml:space="preserve">1,262037 x 1000
8250 x 0,93 </t>
  </si>
  <si>
    <t xml:space="preserve">1,577307 x 1000
8250 x 0,93 </t>
  </si>
  <si>
    <t xml:space="preserve">1,593038 x 1000
8250 x 0,93 </t>
  </si>
  <si>
    <t xml:space="preserve">1,621566 x 1000
8250 x 0,93 </t>
  </si>
  <si>
    <t xml:space="preserve">1,694462 x 1000
8250 x 0,93 </t>
  </si>
  <si>
    <t xml:space="preserve">1,204825 x 1000
8250 x 0,93 </t>
  </si>
  <si>
    <t xml:space="preserve">1,581935 x 1000
8250 x 0,93 </t>
  </si>
  <si>
    <t xml:space="preserve">1,603997 x 1000
8250 x 0,93 </t>
  </si>
  <si>
    <t xml:space="preserve">1,727313 x 1000
8250 x 0,93 </t>
  </si>
  <si>
    <t xml:space="preserve">1,688449 x 1000
8250 x 0,93 </t>
  </si>
  <si>
    <t xml:space="preserve">1,7273136 x 1000
8250 x 0,93 </t>
  </si>
  <si>
    <t xml:space="preserve">1,802108x 1000
8250 x 0,93 </t>
  </si>
  <si>
    <t xml:space="preserve">1,647366 x 1000
8250 x 0,93 </t>
  </si>
  <si>
    <t xml:space="preserve">1,611540 x 1000
8250 x 0,93 </t>
  </si>
  <si>
    <t xml:space="preserve">1,585763x 1000
8250 x 0,93 </t>
  </si>
  <si>
    <t xml:space="preserve">1,579601 x 1000
8250 x 0,93 </t>
  </si>
  <si>
    <t xml:space="preserve">1,157729 x 1000
8250 x 0,93 </t>
  </si>
  <si>
    <t xml:space="preserve">1,235704 x 1000
8250 x 0,93 </t>
  </si>
  <si>
    <r>
      <t>SANAYİDE</t>
    </r>
    <r>
      <rPr>
        <sz val="8"/>
        <rFont val="Arial"/>
        <family val="2"/>
        <charset val="162"/>
      </rPr>
      <t xml:space="preserve"> 1000 kcal ısı ihtiyacı için gerekli olan </t>
    </r>
    <r>
      <rPr>
        <b/>
        <sz val="8"/>
        <rFont val="Arial"/>
        <family val="2"/>
        <charset val="162"/>
      </rPr>
      <t>ÇEŞİTLİ YAKITLAR</t>
    </r>
    <r>
      <rPr>
        <sz val="8"/>
        <rFont val="Arial"/>
        <family val="2"/>
        <charset val="162"/>
      </rPr>
      <t xml:space="preserve"> için </t>
    </r>
    <r>
      <rPr>
        <b/>
        <sz val="8"/>
        <rFont val="Arial"/>
        <family val="2"/>
        <charset val="162"/>
      </rPr>
      <t>MALİYET KARŞILAŞTIRMA</t>
    </r>
    <r>
      <rPr>
        <sz val="8"/>
        <rFont val="Arial"/>
        <family val="2"/>
        <charset val="162"/>
      </rPr>
      <t xml:space="preserve"> TABLOSU</t>
    </r>
  </si>
  <si>
    <r>
      <t xml:space="preserve">( 07 Ağustos 2019 </t>
    </r>
    <r>
      <rPr>
        <sz val="8"/>
        <rFont val="Arial"/>
        <family val="2"/>
        <charset val="162"/>
      </rPr>
      <t xml:space="preserve">tarihinde belirlenmiş  </t>
    </r>
    <r>
      <rPr>
        <b/>
        <sz val="8"/>
        <rFont val="Arial"/>
        <family val="2"/>
        <charset val="162"/>
      </rPr>
      <t>KDV HARİÇ</t>
    </r>
    <r>
      <rPr>
        <sz val="8"/>
        <rFont val="Arial"/>
        <family val="2"/>
        <charset val="162"/>
      </rPr>
      <t xml:space="preserve"> birim fiyatlarla </t>
    </r>
    <r>
      <rPr>
        <b/>
        <sz val="8"/>
        <rFont val="Arial"/>
        <family val="2"/>
        <charset val="162"/>
      </rPr>
      <t>)</t>
    </r>
  </si>
  <si>
    <r>
      <t xml:space="preserve">07 Ağustos 2019
</t>
    </r>
    <r>
      <rPr>
        <sz val="8"/>
        <rFont val="Arial"/>
        <family val="2"/>
        <charset val="162"/>
      </rPr>
      <t>Tarihindeki
Birim Fiyat</t>
    </r>
  </si>
  <si>
    <r>
      <t>07 Ağustos 2019</t>
    </r>
    <r>
      <rPr>
        <b/>
        <sz val="8"/>
        <rFont val="Arial"/>
        <family val="2"/>
        <charset val="162"/>
      </rPr>
      <t xml:space="preserve">
</t>
    </r>
    <r>
      <rPr>
        <sz val="8"/>
        <rFont val="Arial"/>
        <family val="2"/>
        <charset val="162"/>
      </rPr>
      <t>Tarihindeki Fiyatlarla</t>
    </r>
    <r>
      <rPr>
        <b/>
        <sz val="8"/>
        <rFont val="Arial"/>
        <family val="2"/>
        <charset val="162"/>
      </rPr>
      <t xml:space="preserve">
TL/1000 kcal</t>
    </r>
  </si>
  <si>
    <r>
      <rPr>
        <b/>
        <sz val="8"/>
        <rFont val="Arial"/>
        <family val="2"/>
        <charset val="162"/>
      </rPr>
      <t>06 Ağustos 2018</t>
    </r>
    <r>
      <rPr>
        <sz val="8"/>
        <rFont val="Arial"/>
        <family val="2"/>
        <charset val="162"/>
      </rPr>
      <t xml:space="preserve">
Tarihindeki 
Birim Fiyatları </t>
    </r>
  </si>
  <si>
    <r>
      <t xml:space="preserve">Fiyat 
</t>
    </r>
    <r>
      <rPr>
        <b/>
        <sz val="8"/>
        <rFont val="Arial"/>
        <family val="2"/>
        <charset val="162"/>
      </rPr>
      <t>Değişim
 Oranı</t>
    </r>
  </si>
  <si>
    <r>
      <rPr>
        <sz val="8"/>
        <rFont val="Arial"/>
        <family val="2"/>
        <charset val="162"/>
      </rPr>
      <t>Değişim</t>
    </r>
    <r>
      <rPr>
        <b/>
        <sz val="8"/>
        <rFont val="Arial"/>
        <family val="2"/>
        <charset val="162"/>
      </rPr>
      <t xml:space="preserve"> Sırası</t>
    </r>
  </si>
  <si>
    <r>
      <t xml:space="preserve">300.000 </t>
    </r>
    <r>
      <rPr>
        <sz val="8"/>
        <rFont val="Arial"/>
        <family val="2"/>
        <charset val="162"/>
      </rPr>
      <t>m</t>
    </r>
    <r>
      <rPr>
        <vertAlign val="superscript"/>
        <sz val="8"/>
        <rFont val="Arial"/>
        <family val="2"/>
        <charset val="162"/>
      </rPr>
      <t>3</t>
    </r>
    <r>
      <rPr>
        <sz val="8"/>
        <rFont val="Arial"/>
        <family val="2"/>
        <charset val="162"/>
      </rPr>
      <t>/yıl ve</t>
    </r>
    <r>
      <rPr>
        <b/>
        <sz val="8"/>
        <rFont val="Arial"/>
        <family val="2"/>
        <charset val="162"/>
      </rPr>
      <t xml:space="preserve"> altında</t>
    </r>
    <r>
      <rPr>
        <sz val="8"/>
        <rFont val="Arial"/>
        <family val="2"/>
        <charset val="162"/>
      </rPr>
      <t xml:space="preserve">
</t>
    </r>
    <r>
      <rPr>
        <b/>
        <sz val="8"/>
        <rFont val="Arial"/>
        <family val="2"/>
        <charset val="162"/>
      </rPr>
      <t>Doğalgaz</t>
    </r>
    <r>
      <rPr>
        <sz val="8"/>
        <rFont val="Arial"/>
        <family val="2"/>
        <charset val="162"/>
      </rPr>
      <t xml:space="preserve"> Tüketimi için</t>
    </r>
  </si>
  <si>
    <r>
      <t xml:space="preserve">Türkiye
</t>
    </r>
    <r>
      <rPr>
        <b/>
        <sz val="8"/>
        <rFont val="Arial"/>
        <family val="2"/>
      </rPr>
      <t>BOTAŞ</t>
    </r>
  </si>
  <si>
    <r>
      <t>TL/m</t>
    </r>
    <r>
      <rPr>
        <vertAlign val="superscript"/>
        <sz val="8"/>
        <rFont val="Arial"/>
        <family val="2"/>
      </rPr>
      <t>3</t>
    </r>
  </si>
  <si>
    <r>
      <t xml:space="preserve">300.000 </t>
    </r>
    <r>
      <rPr>
        <sz val="8"/>
        <rFont val="Arial"/>
        <family val="2"/>
        <charset val="162"/>
      </rPr>
      <t>m</t>
    </r>
    <r>
      <rPr>
        <vertAlign val="superscript"/>
        <sz val="8"/>
        <rFont val="Arial"/>
        <family val="2"/>
        <charset val="162"/>
      </rPr>
      <t>3</t>
    </r>
    <r>
      <rPr>
        <sz val="8"/>
        <rFont val="Arial"/>
        <family val="2"/>
        <charset val="162"/>
      </rPr>
      <t>/yıl ve</t>
    </r>
    <r>
      <rPr>
        <b/>
        <sz val="8"/>
        <rFont val="Arial"/>
        <family val="2"/>
        <charset val="162"/>
      </rPr>
      <t xml:space="preserve"> altında</t>
    </r>
    <r>
      <rPr>
        <sz val="8"/>
        <rFont val="Arial"/>
        <family val="2"/>
        <charset val="162"/>
      </rPr>
      <t xml:space="preserve">
Doğalgaz Tüketimi için</t>
    </r>
  </si>
  <si>
    <r>
      <rPr>
        <b/>
        <sz val="8"/>
        <rFont val="Arial"/>
        <family val="2"/>
        <charset val="162"/>
      </rPr>
      <t>100.001 - 300.000</t>
    </r>
    <r>
      <rPr>
        <sz val="8"/>
        <rFont val="Arial"/>
        <family val="2"/>
        <charset val="162"/>
      </rPr>
      <t xml:space="preserve"> m</t>
    </r>
    <r>
      <rPr>
        <vertAlign val="superscript"/>
        <sz val="8"/>
        <rFont val="Arial"/>
        <family val="2"/>
        <charset val="162"/>
      </rPr>
      <t>3</t>
    </r>
    <r>
      <rPr>
        <sz val="8"/>
        <rFont val="Arial"/>
        <family val="2"/>
        <charset val="162"/>
      </rPr>
      <t xml:space="preserve">/yıl
</t>
    </r>
    <r>
      <rPr>
        <b/>
        <sz val="8"/>
        <rFont val="Arial"/>
        <family val="2"/>
        <charset val="162"/>
      </rPr>
      <t>Doğalgaz</t>
    </r>
    <r>
      <rPr>
        <sz val="8"/>
        <rFont val="Arial"/>
        <family val="2"/>
        <charset val="162"/>
      </rPr>
      <t xml:space="preserve"> Tüketimi için</t>
    </r>
  </si>
  <si>
    <r>
      <t xml:space="preserve">İzmit
</t>
    </r>
    <r>
      <rPr>
        <b/>
        <sz val="8"/>
        <rFont val="Arial"/>
        <family val="2"/>
      </rPr>
      <t>İZGAZ ENGIE</t>
    </r>
  </si>
  <si>
    <r>
      <rPr>
        <b/>
        <sz val="8"/>
        <rFont val="Arial"/>
        <family val="2"/>
        <charset val="162"/>
      </rPr>
      <t>100.001 - 300.000</t>
    </r>
    <r>
      <rPr>
        <sz val="8"/>
        <rFont val="Arial"/>
        <family val="2"/>
        <charset val="162"/>
      </rPr>
      <t xml:space="preserve"> m</t>
    </r>
    <r>
      <rPr>
        <vertAlign val="superscript"/>
        <sz val="8"/>
        <rFont val="Arial"/>
        <family val="2"/>
        <charset val="162"/>
      </rPr>
      <t>3</t>
    </r>
    <r>
      <rPr>
        <sz val="8"/>
        <rFont val="Arial"/>
        <family val="2"/>
        <charset val="162"/>
      </rPr>
      <t>/yıl
Doğalgaz Tüketimi için</t>
    </r>
  </si>
  <si>
    <r>
      <t>100.001 - 300.000</t>
    </r>
    <r>
      <rPr>
        <sz val="8"/>
        <rFont val="Arial"/>
        <family val="2"/>
      </rPr>
      <t xml:space="preserve"> m</t>
    </r>
    <r>
      <rPr>
        <vertAlign val="superscript"/>
        <sz val="8"/>
        <rFont val="Arial"/>
        <family val="2"/>
        <charset val="162"/>
      </rPr>
      <t>3</t>
    </r>
    <r>
      <rPr>
        <sz val="8"/>
        <rFont val="Arial"/>
        <family val="2"/>
      </rPr>
      <t xml:space="preserve">/yıl
</t>
    </r>
    <r>
      <rPr>
        <b/>
        <sz val="8"/>
        <rFont val="Arial"/>
        <family val="2"/>
        <charset val="162"/>
      </rPr>
      <t>Doğalgaz</t>
    </r>
    <r>
      <rPr>
        <sz val="8"/>
        <rFont val="Arial"/>
        <family val="2"/>
      </rPr>
      <t xml:space="preserve"> Tüketimi için</t>
    </r>
  </si>
  <si>
    <r>
      <t xml:space="preserve">Bursa
</t>
    </r>
    <r>
      <rPr>
        <b/>
        <sz val="8"/>
        <rFont val="Arial"/>
        <family val="2"/>
      </rPr>
      <t>BURSAGAZ</t>
    </r>
  </si>
  <si>
    <r>
      <t>100.001 - 300.000</t>
    </r>
    <r>
      <rPr>
        <sz val="8"/>
        <rFont val="Arial"/>
        <family val="2"/>
      </rPr>
      <t xml:space="preserve"> m</t>
    </r>
    <r>
      <rPr>
        <vertAlign val="superscript"/>
        <sz val="8"/>
        <rFont val="Arial"/>
        <family val="2"/>
        <charset val="162"/>
      </rPr>
      <t>3</t>
    </r>
    <r>
      <rPr>
        <sz val="8"/>
        <rFont val="Arial"/>
        <family val="2"/>
      </rPr>
      <t>/yıl
Doğalgaz Tüketimi için</t>
    </r>
  </si>
  <si>
    <r>
      <rPr>
        <b/>
        <sz val="8"/>
        <rFont val="Arial"/>
        <family val="2"/>
        <charset val="162"/>
      </rPr>
      <t>0 - 100.000</t>
    </r>
    <r>
      <rPr>
        <sz val="8"/>
        <rFont val="Arial"/>
        <family val="2"/>
        <charset val="162"/>
      </rPr>
      <t xml:space="preserve"> m</t>
    </r>
    <r>
      <rPr>
        <vertAlign val="superscript"/>
        <sz val="8"/>
        <rFont val="Arial"/>
        <family val="2"/>
        <charset val="162"/>
      </rPr>
      <t>3</t>
    </r>
    <r>
      <rPr>
        <sz val="8"/>
        <rFont val="Arial"/>
        <family val="2"/>
        <charset val="162"/>
      </rPr>
      <t xml:space="preserve">/yıl
</t>
    </r>
    <r>
      <rPr>
        <b/>
        <sz val="8"/>
        <rFont val="Arial"/>
        <family val="2"/>
        <charset val="162"/>
      </rPr>
      <t>Doğalgaz</t>
    </r>
    <r>
      <rPr>
        <sz val="8"/>
        <rFont val="Arial"/>
        <family val="2"/>
        <charset val="162"/>
      </rPr>
      <t xml:space="preserve"> Tüketimi için</t>
    </r>
  </si>
  <si>
    <r>
      <t xml:space="preserve">Eskişehir
</t>
    </r>
    <r>
      <rPr>
        <b/>
        <sz val="8"/>
        <rFont val="Arial"/>
        <family val="2"/>
      </rPr>
      <t>ESGAZ</t>
    </r>
  </si>
  <si>
    <r>
      <t>0 - 100.000</t>
    </r>
    <r>
      <rPr>
        <sz val="8"/>
        <rFont val="Arial"/>
        <family val="2"/>
      </rPr>
      <t xml:space="preserve"> m</t>
    </r>
    <r>
      <rPr>
        <vertAlign val="superscript"/>
        <sz val="8"/>
        <rFont val="Arial"/>
        <family val="2"/>
        <charset val="162"/>
      </rPr>
      <t>3</t>
    </r>
    <r>
      <rPr>
        <sz val="8"/>
        <rFont val="Arial"/>
        <family val="2"/>
      </rPr>
      <t xml:space="preserve">/yıl
</t>
    </r>
    <r>
      <rPr>
        <b/>
        <sz val="8"/>
        <rFont val="Arial"/>
        <family val="2"/>
        <charset val="162"/>
      </rPr>
      <t>Doğalgaz</t>
    </r>
    <r>
      <rPr>
        <sz val="8"/>
        <rFont val="Arial"/>
        <family val="2"/>
      </rPr>
      <t xml:space="preserve"> Tüketimi için</t>
    </r>
  </si>
  <si>
    <r>
      <rPr>
        <b/>
        <sz val="8"/>
        <rFont val="Arial"/>
        <family val="2"/>
        <charset val="162"/>
      </rPr>
      <t>0 - 100.000</t>
    </r>
    <r>
      <rPr>
        <sz val="8"/>
        <rFont val="Arial"/>
        <family val="2"/>
        <charset val="162"/>
      </rPr>
      <t xml:space="preserve"> m</t>
    </r>
    <r>
      <rPr>
        <vertAlign val="superscript"/>
        <sz val="8"/>
        <rFont val="Arial"/>
        <family val="2"/>
        <charset val="162"/>
      </rPr>
      <t>3</t>
    </r>
    <r>
      <rPr>
        <sz val="8"/>
        <rFont val="Arial"/>
        <family val="2"/>
        <charset val="162"/>
      </rPr>
      <t>/yıl
Doğalgaz Tüketimi için</t>
    </r>
  </si>
  <si>
    <r>
      <t>0 - 300.000</t>
    </r>
    <r>
      <rPr>
        <sz val="8"/>
        <rFont val="Arial"/>
        <family val="2"/>
      </rPr>
      <t xml:space="preserve"> m</t>
    </r>
    <r>
      <rPr>
        <vertAlign val="superscript"/>
        <sz val="8"/>
        <rFont val="Arial"/>
        <family val="2"/>
        <charset val="162"/>
      </rPr>
      <t>3</t>
    </r>
    <r>
      <rPr>
        <sz val="8"/>
        <rFont val="Arial"/>
        <family val="2"/>
      </rPr>
      <t xml:space="preserve">/yıl
</t>
    </r>
    <r>
      <rPr>
        <b/>
        <sz val="8"/>
        <rFont val="Arial"/>
        <family val="2"/>
        <charset val="162"/>
      </rPr>
      <t>Doğalgaz</t>
    </r>
    <r>
      <rPr>
        <sz val="8"/>
        <rFont val="Arial"/>
        <family val="2"/>
      </rPr>
      <t xml:space="preserve"> Tüketimi için</t>
    </r>
  </si>
  <si>
    <r>
      <t xml:space="preserve">İstanbul
</t>
    </r>
    <r>
      <rPr>
        <b/>
        <sz val="8"/>
        <rFont val="Arial"/>
        <family val="2"/>
      </rPr>
      <t>İGDAŞ</t>
    </r>
  </si>
  <si>
    <r>
      <t xml:space="preserve">Organize Sanayi Bölgesi
</t>
    </r>
    <r>
      <rPr>
        <sz val="8"/>
        <rFont val="Arial"/>
        <family val="2"/>
      </rPr>
      <t>Doğalgaz Tüketimi için</t>
    </r>
  </si>
  <si>
    <r>
      <t xml:space="preserve">Ankara
</t>
    </r>
    <r>
      <rPr>
        <b/>
        <sz val="8"/>
        <rFont val="Arial"/>
        <family val="2"/>
      </rPr>
      <t>BAŞKENTGAZ</t>
    </r>
  </si>
  <si>
    <r>
      <t xml:space="preserve">300.001 </t>
    </r>
    <r>
      <rPr>
        <sz val="8"/>
        <rFont val="Arial"/>
        <family val="2"/>
        <charset val="162"/>
      </rPr>
      <t>m</t>
    </r>
    <r>
      <rPr>
        <vertAlign val="superscript"/>
        <sz val="8"/>
        <rFont val="Arial"/>
        <family val="2"/>
        <charset val="162"/>
      </rPr>
      <t>3</t>
    </r>
    <r>
      <rPr>
        <sz val="8"/>
        <rFont val="Arial"/>
        <family val="2"/>
        <charset val="162"/>
      </rPr>
      <t>/yıl ve</t>
    </r>
    <r>
      <rPr>
        <b/>
        <sz val="8"/>
        <rFont val="Arial"/>
        <family val="2"/>
        <charset val="162"/>
      </rPr>
      <t xml:space="preserve"> üstünde</t>
    </r>
    <r>
      <rPr>
        <b/>
        <sz val="8"/>
        <rFont val="Arial"/>
        <family val="2"/>
      </rPr>
      <t xml:space="preserve">
</t>
    </r>
    <r>
      <rPr>
        <sz val="8"/>
        <rFont val="Arial"/>
        <family val="2"/>
        <charset val="162"/>
      </rPr>
      <t>Doğalgaz Tüketimi için</t>
    </r>
  </si>
  <si>
    <r>
      <t xml:space="preserve">Organize Sanayi Bölgesi
</t>
    </r>
    <r>
      <rPr>
        <b/>
        <sz val="8"/>
        <rFont val="Arial"/>
        <family val="2"/>
        <charset val="162"/>
      </rPr>
      <t>Doğalgaz</t>
    </r>
    <r>
      <rPr>
        <sz val="8"/>
        <rFont val="Arial"/>
        <family val="2"/>
      </rPr>
      <t xml:space="preserve"> Tüketimi için</t>
    </r>
  </si>
  <si>
    <r>
      <t>0 - 100.000</t>
    </r>
    <r>
      <rPr>
        <sz val="8"/>
        <rFont val="Arial"/>
        <family val="2"/>
      </rPr>
      <t xml:space="preserve"> m</t>
    </r>
    <r>
      <rPr>
        <vertAlign val="superscript"/>
        <sz val="8"/>
        <rFont val="Arial"/>
        <family val="2"/>
        <charset val="162"/>
      </rPr>
      <t>3</t>
    </r>
    <r>
      <rPr>
        <sz val="8"/>
        <rFont val="Arial"/>
        <family val="2"/>
      </rPr>
      <t>/yıl
Doğalgaz Tüketimi için</t>
    </r>
  </si>
  <si>
    <r>
      <t xml:space="preserve">300.001 </t>
    </r>
    <r>
      <rPr>
        <sz val="8"/>
        <rFont val="Arial"/>
        <family val="2"/>
        <charset val="162"/>
      </rPr>
      <t>m</t>
    </r>
    <r>
      <rPr>
        <vertAlign val="superscript"/>
        <sz val="8"/>
        <rFont val="Arial"/>
        <family val="2"/>
        <charset val="162"/>
      </rPr>
      <t>3</t>
    </r>
    <r>
      <rPr>
        <sz val="8"/>
        <rFont val="Arial"/>
        <family val="2"/>
        <charset val="162"/>
      </rPr>
      <t>/yıl ve</t>
    </r>
    <r>
      <rPr>
        <b/>
        <sz val="8"/>
        <rFont val="Arial"/>
        <family val="2"/>
        <charset val="162"/>
      </rPr>
      <t xml:space="preserve"> üstünde</t>
    </r>
    <r>
      <rPr>
        <b/>
        <sz val="8"/>
        <rFont val="Arial"/>
        <family val="2"/>
      </rPr>
      <t xml:space="preserve">
</t>
    </r>
    <r>
      <rPr>
        <b/>
        <sz val="8"/>
        <rFont val="Arial"/>
        <family val="2"/>
        <charset val="162"/>
      </rPr>
      <t>Doğalgaz</t>
    </r>
    <r>
      <rPr>
        <sz val="8"/>
        <rFont val="Arial"/>
        <family val="2"/>
        <charset val="162"/>
      </rPr>
      <t xml:space="preserve"> Tüketimi için</t>
    </r>
  </si>
  <si>
    <r>
      <t>1,573000 x 1000</t>
    </r>
    <r>
      <rPr>
        <vertAlign val="superscript"/>
        <sz val="8"/>
        <rFont val="Arial"/>
        <family val="2"/>
      </rPr>
      <t xml:space="preserve">
</t>
    </r>
    <r>
      <rPr>
        <sz val="8"/>
        <rFont val="Arial"/>
        <family val="2"/>
      </rPr>
      <t xml:space="preserve">8.250 x 0,93 </t>
    </r>
  </si>
  <si>
    <r>
      <t>100.000.001</t>
    </r>
    <r>
      <rPr>
        <sz val="8"/>
        <rFont val="Arial"/>
        <family val="2"/>
      </rPr>
      <t xml:space="preserve"> m</t>
    </r>
    <r>
      <rPr>
        <vertAlign val="superscript"/>
        <sz val="8"/>
        <rFont val="Arial"/>
        <family val="2"/>
        <charset val="162"/>
      </rPr>
      <t>3</t>
    </r>
    <r>
      <rPr>
        <sz val="8"/>
        <rFont val="Arial"/>
        <family val="2"/>
      </rPr>
      <t xml:space="preserve">/yıl ve </t>
    </r>
    <r>
      <rPr>
        <b/>
        <sz val="8"/>
        <rFont val="Arial"/>
        <family val="2"/>
        <charset val="162"/>
      </rPr>
      <t>üstünde</t>
    </r>
    <r>
      <rPr>
        <sz val="8"/>
        <rFont val="Arial"/>
        <family val="2"/>
      </rPr>
      <t xml:space="preserve">
</t>
    </r>
    <r>
      <rPr>
        <b/>
        <sz val="8"/>
        <rFont val="Arial"/>
        <family val="2"/>
        <charset val="162"/>
      </rPr>
      <t>Doğalgaz</t>
    </r>
    <r>
      <rPr>
        <sz val="8"/>
        <rFont val="Arial"/>
        <family val="2"/>
      </rPr>
      <t xml:space="preserve"> Tüketimi için</t>
    </r>
  </si>
  <si>
    <r>
      <t>100.000.001</t>
    </r>
    <r>
      <rPr>
        <sz val="8"/>
        <rFont val="Arial"/>
        <family val="2"/>
      </rPr>
      <t xml:space="preserve"> m</t>
    </r>
    <r>
      <rPr>
        <vertAlign val="superscript"/>
        <sz val="8"/>
        <rFont val="Arial"/>
        <family val="2"/>
        <charset val="162"/>
      </rPr>
      <t>3</t>
    </r>
    <r>
      <rPr>
        <sz val="8"/>
        <rFont val="Arial"/>
        <family val="2"/>
      </rPr>
      <t xml:space="preserve">/yıl ve </t>
    </r>
    <r>
      <rPr>
        <b/>
        <sz val="8"/>
        <rFont val="Arial"/>
        <family val="2"/>
        <charset val="162"/>
      </rPr>
      <t>üstünde</t>
    </r>
    <r>
      <rPr>
        <sz val="8"/>
        <rFont val="Arial"/>
        <family val="2"/>
      </rPr>
      <t xml:space="preserve">
Doğalgaz Tüketimi için</t>
    </r>
  </si>
  <si>
    <r>
      <t xml:space="preserve">100.000.001 </t>
    </r>
    <r>
      <rPr>
        <sz val="8"/>
        <rFont val="Arial"/>
        <family val="2"/>
        <charset val="162"/>
      </rPr>
      <t>m</t>
    </r>
    <r>
      <rPr>
        <vertAlign val="superscript"/>
        <sz val="8"/>
        <rFont val="Arial"/>
        <family val="2"/>
        <charset val="162"/>
      </rPr>
      <t>3</t>
    </r>
    <r>
      <rPr>
        <sz val="8"/>
        <rFont val="Arial"/>
        <family val="2"/>
        <charset val="162"/>
      </rPr>
      <t>/yıl ve</t>
    </r>
    <r>
      <rPr>
        <b/>
        <sz val="8"/>
        <rFont val="Arial"/>
        <family val="2"/>
        <charset val="162"/>
      </rPr>
      <t xml:space="preserve"> üstünde</t>
    </r>
    <r>
      <rPr>
        <sz val="8"/>
        <rFont val="Arial"/>
        <family val="2"/>
        <charset val="162"/>
      </rPr>
      <t xml:space="preserve">
</t>
    </r>
    <r>
      <rPr>
        <b/>
        <sz val="8"/>
        <rFont val="Arial"/>
        <family val="2"/>
        <charset val="162"/>
      </rPr>
      <t>Doğalgaz</t>
    </r>
    <r>
      <rPr>
        <sz val="8"/>
        <rFont val="Arial"/>
        <family val="2"/>
        <charset val="162"/>
      </rPr>
      <t xml:space="preserve"> Tüketimi için</t>
    </r>
  </si>
  <si>
    <r>
      <t xml:space="preserve">100.000.001 </t>
    </r>
    <r>
      <rPr>
        <sz val="8"/>
        <rFont val="Arial"/>
        <family val="2"/>
        <charset val="162"/>
      </rPr>
      <t>m</t>
    </r>
    <r>
      <rPr>
        <vertAlign val="superscript"/>
        <sz val="8"/>
        <rFont val="Arial"/>
        <family val="2"/>
        <charset val="162"/>
      </rPr>
      <t>3</t>
    </r>
    <r>
      <rPr>
        <sz val="8"/>
        <rFont val="Arial"/>
        <family val="2"/>
        <charset val="162"/>
      </rPr>
      <t>/yıl ve</t>
    </r>
    <r>
      <rPr>
        <b/>
        <sz val="8"/>
        <rFont val="Arial"/>
        <family val="2"/>
        <charset val="162"/>
      </rPr>
      <t xml:space="preserve"> üstünde</t>
    </r>
    <r>
      <rPr>
        <sz val="8"/>
        <rFont val="Arial"/>
        <family val="2"/>
        <charset val="162"/>
      </rPr>
      <t xml:space="preserve">
Doğalgaz Tüketimi için</t>
    </r>
  </si>
  <si>
    <r>
      <t xml:space="preserve">Kocaeli
</t>
    </r>
    <r>
      <rPr>
        <b/>
        <sz val="8"/>
        <rFont val="Arial"/>
        <family val="2"/>
      </rPr>
      <t>İZGAZ ENGIE</t>
    </r>
  </si>
  <si>
    <r>
      <t>Yerli Linyit 0,5-10 mm</t>
    </r>
    <r>
      <rPr>
        <sz val="8"/>
        <rFont val="Arial"/>
        <family val="2"/>
      </rPr>
      <t xml:space="preserve">
Yıkanmış Açık - </t>
    </r>
    <r>
      <rPr>
        <b/>
        <sz val="8"/>
        <rFont val="Arial"/>
        <family val="2"/>
      </rPr>
      <t>Toz</t>
    </r>
  </si>
  <si>
    <r>
      <t xml:space="preserve">Soma Kısrakdere
Manisa - </t>
    </r>
    <r>
      <rPr>
        <b/>
        <sz val="8"/>
        <rFont val="NewsGoth Cn BT"/>
        <charset val="162"/>
      </rPr>
      <t>ELİ</t>
    </r>
  </si>
  <si>
    <r>
      <rPr>
        <b/>
        <sz val="8"/>
        <rFont val="Arial"/>
        <family val="2"/>
        <charset val="162"/>
      </rPr>
      <t>10.000.001 - 100.000.000</t>
    </r>
    <r>
      <rPr>
        <sz val="8"/>
        <rFont val="Arial"/>
        <family val="2"/>
        <charset val="162"/>
      </rPr>
      <t xml:space="preserve"> m</t>
    </r>
    <r>
      <rPr>
        <vertAlign val="superscript"/>
        <sz val="8"/>
        <rFont val="Arial"/>
        <family val="2"/>
        <charset val="162"/>
      </rPr>
      <t>3</t>
    </r>
    <r>
      <rPr>
        <sz val="8"/>
        <rFont val="Arial"/>
        <family val="2"/>
        <charset val="162"/>
      </rPr>
      <t>/yıl
Doğalgaz Tüketimi için</t>
    </r>
  </si>
  <si>
    <r>
      <rPr>
        <b/>
        <sz val="8"/>
        <rFont val="Arial"/>
        <family val="2"/>
        <charset val="162"/>
      </rPr>
      <t>10.000.001 - 100.000.000</t>
    </r>
    <r>
      <rPr>
        <sz val="8"/>
        <rFont val="Arial"/>
        <family val="2"/>
        <charset val="162"/>
      </rPr>
      <t xml:space="preserve"> m</t>
    </r>
    <r>
      <rPr>
        <vertAlign val="superscript"/>
        <sz val="8"/>
        <rFont val="Arial"/>
        <family val="2"/>
        <charset val="162"/>
      </rPr>
      <t>3</t>
    </r>
    <r>
      <rPr>
        <sz val="8"/>
        <rFont val="Arial"/>
        <family val="2"/>
        <charset val="162"/>
      </rPr>
      <t xml:space="preserve">/yıl
</t>
    </r>
    <r>
      <rPr>
        <b/>
        <sz val="8"/>
        <rFont val="Arial"/>
        <family val="2"/>
        <charset val="162"/>
      </rPr>
      <t>Doğalgaz</t>
    </r>
    <r>
      <rPr>
        <sz val="8"/>
        <rFont val="Arial"/>
        <family val="2"/>
        <charset val="162"/>
      </rPr>
      <t xml:space="preserve"> Tüketimi için</t>
    </r>
  </si>
  <si>
    <r>
      <t>10.000.001 - 100.000.000</t>
    </r>
    <r>
      <rPr>
        <sz val="8"/>
        <rFont val="Arial"/>
        <family val="2"/>
      </rPr>
      <t xml:space="preserve"> m</t>
    </r>
    <r>
      <rPr>
        <vertAlign val="superscript"/>
        <sz val="8"/>
        <rFont val="Arial"/>
        <family val="2"/>
        <charset val="162"/>
      </rPr>
      <t>3</t>
    </r>
    <r>
      <rPr>
        <sz val="8"/>
        <rFont val="Arial"/>
        <family val="2"/>
      </rPr>
      <t>/yıl
Doğalgaz Tüketimi için</t>
    </r>
  </si>
  <si>
    <r>
      <t>10.000.001 - 100.000.000</t>
    </r>
    <r>
      <rPr>
        <sz val="8"/>
        <rFont val="Arial"/>
        <family val="2"/>
      </rPr>
      <t xml:space="preserve"> m</t>
    </r>
    <r>
      <rPr>
        <vertAlign val="superscript"/>
        <sz val="8"/>
        <rFont val="Arial"/>
        <family val="2"/>
        <charset val="162"/>
      </rPr>
      <t>3</t>
    </r>
    <r>
      <rPr>
        <sz val="8"/>
        <rFont val="Arial"/>
        <family val="2"/>
      </rPr>
      <t xml:space="preserve">/yıl
</t>
    </r>
    <r>
      <rPr>
        <b/>
        <sz val="8"/>
        <rFont val="Arial"/>
        <family val="2"/>
        <charset val="162"/>
      </rPr>
      <t>Doğalgaz</t>
    </r>
    <r>
      <rPr>
        <sz val="8"/>
        <rFont val="Arial"/>
        <family val="2"/>
      </rPr>
      <t xml:space="preserve"> Tüketimi için</t>
    </r>
  </si>
  <si>
    <r>
      <t>10.000.001- 100.000.000</t>
    </r>
    <r>
      <rPr>
        <sz val="8"/>
        <rFont val="Arial"/>
        <family val="2"/>
      </rPr>
      <t xml:space="preserve"> m</t>
    </r>
    <r>
      <rPr>
        <vertAlign val="superscript"/>
        <sz val="8"/>
        <rFont val="Arial"/>
        <family val="2"/>
        <charset val="162"/>
      </rPr>
      <t>3</t>
    </r>
    <r>
      <rPr>
        <sz val="8"/>
        <rFont val="Arial"/>
        <family val="2"/>
      </rPr>
      <t>/yıl
Doğalgaz Tüketimi için</t>
    </r>
  </si>
  <si>
    <r>
      <t>10.000.001- 100.000.000</t>
    </r>
    <r>
      <rPr>
        <sz val="8"/>
        <rFont val="Arial"/>
        <family val="2"/>
      </rPr>
      <t xml:space="preserve"> m</t>
    </r>
    <r>
      <rPr>
        <vertAlign val="superscript"/>
        <sz val="8"/>
        <rFont val="Arial"/>
        <family val="2"/>
        <charset val="162"/>
      </rPr>
      <t>3</t>
    </r>
    <r>
      <rPr>
        <sz val="8"/>
        <rFont val="Arial"/>
        <family val="2"/>
      </rPr>
      <t xml:space="preserve">/yıl
</t>
    </r>
    <r>
      <rPr>
        <b/>
        <sz val="8"/>
        <rFont val="Arial"/>
        <family val="2"/>
        <charset val="162"/>
      </rPr>
      <t>Doğalgaz</t>
    </r>
    <r>
      <rPr>
        <sz val="8"/>
        <rFont val="Arial"/>
        <family val="2"/>
      </rPr>
      <t xml:space="preserve"> Tüketimi için</t>
    </r>
  </si>
  <si>
    <r>
      <rPr>
        <b/>
        <sz val="8"/>
        <rFont val="Arial"/>
        <family val="2"/>
        <charset val="162"/>
      </rPr>
      <t xml:space="preserve">1.000.001 - 10.000.000 </t>
    </r>
    <r>
      <rPr>
        <sz val="8"/>
        <rFont val="Arial"/>
        <family val="2"/>
        <charset val="162"/>
      </rPr>
      <t>m</t>
    </r>
    <r>
      <rPr>
        <vertAlign val="superscript"/>
        <sz val="8"/>
        <rFont val="Arial"/>
        <family val="2"/>
        <charset val="162"/>
      </rPr>
      <t>3</t>
    </r>
    <r>
      <rPr>
        <sz val="8"/>
        <rFont val="Arial"/>
        <family val="2"/>
        <charset val="162"/>
      </rPr>
      <t>/yıl
Doğalgaz Tüketimi için</t>
    </r>
  </si>
  <si>
    <r>
      <rPr>
        <b/>
        <sz val="8"/>
        <rFont val="Arial"/>
        <family val="2"/>
        <charset val="162"/>
      </rPr>
      <t xml:space="preserve">1.000.001 - 10.000.000 </t>
    </r>
    <r>
      <rPr>
        <sz val="8"/>
        <rFont val="Arial"/>
        <family val="2"/>
        <charset val="162"/>
      </rPr>
      <t>m</t>
    </r>
    <r>
      <rPr>
        <vertAlign val="superscript"/>
        <sz val="8"/>
        <rFont val="Arial"/>
        <family val="2"/>
        <charset val="162"/>
      </rPr>
      <t>3</t>
    </r>
    <r>
      <rPr>
        <sz val="8"/>
        <rFont val="Arial"/>
        <family val="2"/>
        <charset val="162"/>
      </rPr>
      <t xml:space="preserve">/yıl
</t>
    </r>
    <r>
      <rPr>
        <b/>
        <sz val="8"/>
        <rFont val="Arial"/>
        <family val="2"/>
        <charset val="162"/>
      </rPr>
      <t>Doğalgaz</t>
    </r>
    <r>
      <rPr>
        <sz val="8"/>
        <rFont val="Arial"/>
        <family val="2"/>
        <charset val="162"/>
      </rPr>
      <t xml:space="preserve"> Tüketimi için</t>
    </r>
  </si>
  <si>
    <r>
      <t>0 - 300.000</t>
    </r>
    <r>
      <rPr>
        <sz val="8"/>
        <rFont val="Arial"/>
        <family val="2"/>
      </rPr>
      <t xml:space="preserve"> m</t>
    </r>
    <r>
      <rPr>
        <vertAlign val="superscript"/>
        <sz val="8"/>
        <rFont val="Arial"/>
        <family val="2"/>
        <charset val="162"/>
      </rPr>
      <t>3</t>
    </r>
    <r>
      <rPr>
        <sz val="8"/>
        <rFont val="Arial"/>
        <family val="2"/>
      </rPr>
      <t>/yıl
Doğalgaz Tüketimi için</t>
    </r>
  </si>
  <si>
    <r>
      <t xml:space="preserve">800.001 </t>
    </r>
    <r>
      <rPr>
        <sz val="8"/>
        <rFont val="Arial"/>
        <family val="2"/>
        <charset val="162"/>
      </rPr>
      <t>m</t>
    </r>
    <r>
      <rPr>
        <vertAlign val="superscript"/>
        <sz val="8"/>
        <rFont val="Arial"/>
        <family val="2"/>
        <charset val="162"/>
      </rPr>
      <t>3</t>
    </r>
    <r>
      <rPr>
        <sz val="8"/>
        <rFont val="Arial"/>
        <family val="2"/>
        <charset val="162"/>
      </rPr>
      <t>/yıl</t>
    </r>
    <r>
      <rPr>
        <b/>
        <sz val="8"/>
        <rFont val="Arial"/>
        <family val="2"/>
      </rPr>
      <t xml:space="preserve"> üstünde 
</t>
    </r>
    <r>
      <rPr>
        <b/>
        <sz val="8"/>
        <rFont val="Arial"/>
        <family val="2"/>
        <charset val="162"/>
      </rPr>
      <t>Doğalgaz</t>
    </r>
    <r>
      <rPr>
        <sz val="8"/>
        <rFont val="Arial"/>
        <family val="2"/>
        <charset val="162"/>
      </rPr>
      <t xml:space="preserve"> Tüketimi için</t>
    </r>
  </si>
  <si>
    <r>
      <t xml:space="preserve">800.001 </t>
    </r>
    <r>
      <rPr>
        <sz val="8"/>
        <rFont val="Arial"/>
        <family val="2"/>
        <charset val="162"/>
      </rPr>
      <t>m</t>
    </r>
    <r>
      <rPr>
        <vertAlign val="superscript"/>
        <sz val="8"/>
        <rFont val="Arial"/>
        <family val="2"/>
        <charset val="162"/>
      </rPr>
      <t>3</t>
    </r>
    <r>
      <rPr>
        <sz val="8"/>
        <rFont val="Arial"/>
        <family val="2"/>
        <charset val="162"/>
      </rPr>
      <t>/yıl</t>
    </r>
    <r>
      <rPr>
        <b/>
        <sz val="8"/>
        <rFont val="Arial"/>
        <family val="2"/>
      </rPr>
      <t xml:space="preserve"> üstünde 
</t>
    </r>
    <r>
      <rPr>
        <sz val="8"/>
        <rFont val="Arial"/>
        <family val="2"/>
        <charset val="162"/>
      </rPr>
      <t>Doğalgaz Tüketimi için</t>
    </r>
  </si>
  <si>
    <r>
      <t>1.000.001 - 10.000.000</t>
    </r>
    <r>
      <rPr>
        <sz val="8"/>
        <rFont val="Arial"/>
        <family val="2"/>
      </rPr>
      <t xml:space="preserve"> m</t>
    </r>
    <r>
      <rPr>
        <vertAlign val="superscript"/>
        <sz val="8"/>
        <rFont val="Arial"/>
        <family val="2"/>
        <charset val="162"/>
      </rPr>
      <t>3</t>
    </r>
    <r>
      <rPr>
        <sz val="8"/>
        <rFont val="Arial"/>
        <family val="2"/>
      </rPr>
      <t xml:space="preserve">/yıl
</t>
    </r>
    <r>
      <rPr>
        <b/>
        <sz val="8"/>
        <rFont val="Arial"/>
        <family val="2"/>
        <charset val="162"/>
      </rPr>
      <t>Doğalgaz</t>
    </r>
    <r>
      <rPr>
        <sz val="8"/>
        <rFont val="Arial"/>
        <family val="2"/>
      </rPr>
      <t xml:space="preserve"> Tüketimi için</t>
    </r>
  </si>
  <si>
    <r>
      <t>1.000.001 - 10.000.000</t>
    </r>
    <r>
      <rPr>
        <sz val="8"/>
        <rFont val="Arial"/>
        <family val="2"/>
      </rPr>
      <t xml:space="preserve"> m</t>
    </r>
    <r>
      <rPr>
        <vertAlign val="superscript"/>
        <sz val="8"/>
        <rFont val="Arial"/>
        <family val="2"/>
        <charset val="162"/>
      </rPr>
      <t>3</t>
    </r>
    <r>
      <rPr>
        <sz val="8"/>
        <rFont val="Arial"/>
        <family val="2"/>
      </rPr>
      <t>/yıl
Doğalgaz Tüketimi için</t>
    </r>
  </si>
  <si>
    <r>
      <t xml:space="preserve">800.000 </t>
    </r>
    <r>
      <rPr>
        <sz val="8"/>
        <rFont val="Arial"/>
        <family val="2"/>
        <charset val="162"/>
      </rPr>
      <t>m</t>
    </r>
    <r>
      <rPr>
        <vertAlign val="superscript"/>
        <sz val="8"/>
        <rFont val="Arial"/>
        <family val="2"/>
        <charset val="162"/>
      </rPr>
      <t>3</t>
    </r>
    <r>
      <rPr>
        <sz val="8"/>
        <rFont val="Arial"/>
        <family val="2"/>
        <charset val="162"/>
      </rPr>
      <t>/yıl ve</t>
    </r>
    <r>
      <rPr>
        <b/>
        <sz val="8"/>
        <rFont val="Arial"/>
        <family val="2"/>
      </rPr>
      <t xml:space="preserve"> üstünde 
</t>
    </r>
    <r>
      <rPr>
        <b/>
        <sz val="8"/>
        <rFont val="Arial"/>
        <family val="2"/>
        <charset val="162"/>
      </rPr>
      <t>Doğalgaz</t>
    </r>
    <r>
      <rPr>
        <sz val="8"/>
        <rFont val="Arial"/>
        <family val="2"/>
        <charset val="162"/>
      </rPr>
      <t xml:space="preserve"> Tüketimi için</t>
    </r>
  </si>
  <si>
    <r>
      <t xml:space="preserve">800.000 </t>
    </r>
    <r>
      <rPr>
        <sz val="8"/>
        <rFont val="Arial"/>
        <family val="2"/>
        <charset val="162"/>
      </rPr>
      <t>m</t>
    </r>
    <r>
      <rPr>
        <vertAlign val="superscript"/>
        <sz val="8"/>
        <rFont val="Arial"/>
        <family val="2"/>
        <charset val="162"/>
      </rPr>
      <t>3</t>
    </r>
    <r>
      <rPr>
        <sz val="8"/>
        <rFont val="Arial"/>
        <family val="2"/>
        <charset val="162"/>
      </rPr>
      <t>/yıl ve</t>
    </r>
    <r>
      <rPr>
        <b/>
        <sz val="8"/>
        <rFont val="Arial"/>
        <family val="2"/>
      </rPr>
      <t xml:space="preserve"> üstünde 
</t>
    </r>
    <r>
      <rPr>
        <sz val="8"/>
        <rFont val="Arial"/>
        <family val="2"/>
        <charset val="162"/>
      </rPr>
      <t>Doğalgaz Tüketimi için</t>
    </r>
  </si>
  <si>
    <r>
      <rPr>
        <b/>
        <sz val="8"/>
        <rFont val="Arial"/>
        <family val="2"/>
        <charset val="162"/>
      </rPr>
      <t>300.001 - 1.000.000</t>
    </r>
    <r>
      <rPr>
        <sz val="8"/>
        <rFont val="Arial"/>
        <family val="2"/>
        <charset val="162"/>
      </rPr>
      <t xml:space="preserve"> m</t>
    </r>
    <r>
      <rPr>
        <vertAlign val="superscript"/>
        <sz val="8"/>
        <rFont val="Arial"/>
        <family val="2"/>
        <charset val="162"/>
      </rPr>
      <t>3</t>
    </r>
    <r>
      <rPr>
        <sz val="8"/>
        <rFont val="Arial"/>
        <family val="2"/>
        <charset val="162"/>
      </rPr>
      <t xml:space="preserve">/yıl
</t>
    </r>
    <r>
      <rPr>
        <b/>
        <sz val="8"/>
        <rFont val="Arial"/>
        <family val="2"/>
        <charset val="162"/>
      </rPr>
      <t>Doğalgaz</t>
    </r>
    <r>
      <rPr>
        <sz val="8"/>
        <rFont val="Arial"/>
        <family val="2"/>
        <charset val="162"/>
      </rPr>
      <t xml:space="preserve"> Tüketimi için</t>
    </r>
  </si>
  <si>
    <r>
      <rPr>
        <b/>
        <sz val="8"/>
        <rFont val="Arial"/>
        <family val="2"/>
        <charset val="162"/>
      </rPr>
      <t>300.001 - 1.000.000</t>
    </r>
    <r>
      <rPr>
        <sz val="8"/>
        <rFont val="Arial"/>
        <family val="2"/>
        <charset val="162"/>
      </rPr>
      <t xml:space="preserve"> m</t>
    </r>
    <r>
      <rPr>
        <vertAlign val="superscript"/>
        <sz val="8"/>
        <rFont val="Arial"/>
        <family val="2"/>
        <charset val="162"/>
      </rPr>
      <t>3</t>
    </r>
    <r>
      <rPr>
        <sz val="8"/>
        <rFont val="Arial"/>
        <family val="2"/>
        <charset val="162"/>
      </rPr>
      <t>/yıl
Doğalgaz Tüketimi için</t>
    </r>
  </si>
  <si>
    <r>
      <t>1.000.001- 10.000.000</t>
    </r>
    <r>
      <rPr>
        <sz val="8"/>
        <rFont val="Arial"/>
        <family val="2"/>
      </rPr>
      <t xml:space="preserve"> m</t>
    </r>
    <r>
      <rPr>
        <vertAlign val="superscript"/>
        <sz val="8"/>
        <rFont val="Arial"/>
        <family val="2"/>
        <charset val="162"/>
      </rPr>
      <t>3</t>
    </r>
    <r>
      <rPr>
        <sz val="8"/>
        <rFont val="Arial"/>
        <family val="2"/>
      </rPr>
      <t xml:space="preserve">/yıl
</t>
    </r>
    <r>
      <rPr>
        <b/>
        <sz val="8"/>
        <rFont val="Arial"/>
        <family val="2"/>
        <charset val="162"/>
      </rPr>
      <t>Doğalgaz</t>
    </r>
    <r>
      <rPr>
        <sz val="8"/>
        <rFont val="Arial"/>
        <family val="2"/>
      </rPr>
      <t xml:space="preserve"> Tüketimi için</t>
    </r>
  </si>
  <si>
    <r>
      <t>1.000.001- 10.000.000</t>
    </r>
    <r>
      <rPr>
        <sz val="8"/>
        <rFont val="Arial"/>
        <family val="2"/>
      </rPr>
      <t xml:space="preserve"> m</t>
    </r>
    <r>
      <rPr>
        <vertAlign val="superscript"/>
        <sz val="8"/>
        <rFont val="Arial"/>
        <family val="2"/>
        <charset val="162"/>
      </rPr>
      <t>3</t>
    </r>
    <r>
      <rPr>
        <sz val="8"/>
        <rFont val="Arial"/>
        <family val="2"/>
      </rPr>
      <t>/yıl
Doğalgaz Tüketimi için</t>
    </r>
  </si>
  <si>
    <r>
      <t>300.001 - 1.000.000</t>
    </r>
    <r>
      <rPr>
        <sz val="8"/>
        <rFont val="Arial"/>
        <family val="2"/>
      </rPr>
      <t xml:space="preserve"> m</t>
    </r>
    <r>
      <rPr>
        <vertAlign val="superscript"/>
        <sz val="8"/>
        <rFont val="Arial"/>
        <family val="2"/>
        <charset val="162"/>
      </rPr>
      <t>3</t>
    </r>
    <r>
      <rPr>
        <sz val="8"/>
        <rFont val="Arial"/>
        <family val="2"/>
      </rPr>
      <t xml:space="preserve">/yıl
</t>
    </r>
    <r>
      <rPr>
        <b/>
        <sz val="8"/>
        <rFont val="Arial"/>
        <family val="2"/>
        <charset val="162"/>
      </rPr>
      <t>Doğalgaz</t>
    </r>
    <r>
      <rPr>
        <sz val="8"/>
        <rFont val="Arial"/>
        <family val="2"/>
      </rPr>
      <t xml:space="preserve"> Tüketimi için</t>
    </r>
  </si>
  <si>
    <r>
      <t>300.001 - 1.000.000</t>
    </r>
    <r>
      <rPr>
        <sz val="8"/>
        <rFont val="Arial"/>
        <family val="2"/>
      </rPr>
      <t xml:space="preserve"> m</t>
    </r>
    <r>
      <rPr>
        <vertAlign val="superscript"/>
        <sz val="8"/>
        <rFont val="Arial"/>
        <family val="2"/>
        <charset val="162"/>
      </rPr>
      <t>3</t>
    </r>
    <r>
      <rPr>
        <sz val="8"/>
        <rFont val="Arial"/>
        <family val="2"/>
      </rPr>
      <t>/yıl
Doğalgaz Tüketimi için</t>
    </r>
  </si>
  <si>
    <r>
      <t xml:space="preserve">300.001- 800.000 </t>
    </r>
    <r>
      <rPr>
        <sz val="8"/>
        <rFont val="Arial"/>
        <family val="2"/>
        <charset val="162"/>
      </rPr>
      <t>m</t>
    </r>
    <r>
      <rPr>
        <vertAlign val="superscript"/>
        <sz val="8"/>
        <rFont val="Arial"/>
        <family val="2"/>
        <charset val="162"/>
      </rPr>
      <t>3</t>
    </r>
    <r>
      <rPr>
        <sz val="8"/>
        <rFont val="Arial"/>
        <family val="2"/>
        <charset val="162"/>
      </rPr>
      <t xml:space="preserve">/yıl </t>
    </r>
    <r>
      <rPr>
        <b/>
        <sz val="8"/>
        <rFont val="Arial"/>
        <family val="2"/>
        <charset val="162"/>
      </rPr>
      <t>arasında</t>
    </r>
    <r>
      <rPr>
        <b/>
        <sz val="8"/>
        <rFont val="Arial"/>
        <family val="2"/>
      </rPr>
      <t xml:space="preserve">
</t>
    </r>
    <r>
      <rPr>
        <b/>
        <sz val="8"/>
        <rFont val="Arial"/>
        <family val="2"/>
        <charset val="162"/>
      </rPr>
      <t>Doğalgaz</t>
    </r>
    <r>
      <rPr>
        <sz val="8"/>
        <rFont val="Arial"/>
        <family val="2"/>
        <charset val="162"/>
      </rPr>
      <t xml:space="preserve"> Tüketimi için</t>
    </r>
  </si>
  <si>
    <r>
      <t xml:space="preserve">300.001-800.000 </t>
    </r>
    <r>
      <rPr>
        <sz val="8"/>
        <rFont val="Arial"/>
        <family val="2"/>
        <charset val="162"/>
      </rPr>
      <t>m</t>
    </r>
    <r>
      <rPr>
        <vertAlign val="superscript"/>
        <sz val="8"/>
        <rFont val="Arial"/>
        <family val="2"/>
        <charset val="162"/>
      </rPr>
      <t>3</t>
    </r>
    <r>
      <rPr>
        <sz val="8"/>
        <rFont val="Arial"/>
        <family val="2"/>
        <charset val="162"/>
      </rPr>
      <t xml:space="preserve">/yıl </t>
    </r>
    <r>
      <rPr>
        <b/>
        <sz val="8"/>
        <rFont val="Arial"/>
        <family val="2"/>
      </rPr>
      <t xml:space="preserve">
</t>
    </r>
    <r>
      <rPr>
        <sz val="8"/>
        <rFont val="Arial"/>
        <family val="2"/>
        <charset val="162"/>
      </rPr>
      <t>Doğalgaz Tüketimi için</t>
    </r>
  </si>
  <si>
    <r>
      <t xml:space="preserve">300.000-800.001 </t>
    </r>
    <r>
      <rPr>
        <sz val="8"/>
        <rFont val="Arial"/>
        <family val="2"/>
        <charset val="162"/>
      </rPr>
      <t>m</t>
    </r>
    <r>
      <rPr>
        <vertAlign val="superscript"/>
        <sz val="8"/>
        <rFont val="Arial"/>
        <family val="2"/>
        <charset val="162"/>
      </rPr>
      <t>3</t>
    </r>
    <r>
      <rPr>
        <sz val="8"/>
        <rFont val="Arial"/>
        <family val="2"/>
        <charset val="162"/>
      </rPr>
      <t>/yıl</t>
    </r>
    <r>
      <rPr>
        <b/>
        <sz val="8"/>
        <rFont val="Arial"/>
        <family val="2"/>
      </rPr>
      <t xml:space="preserve"> arasında
</t>
    </r>
    <r>
      <rPr>
        <b/>
        <sz val="8"/>
        <rFont val="Arial"/>
        <family val="2"/>
        <charset val="162"/>
      </rPr>
      <t>Doğalgaz</t>
    </r>
    <r>
      <rPr>
        <sz val="8"/>
        <rFont val="Arial"/>
        <family val="2"/>
        <charset val="162"/>
      </rPr>
      <t xml:space="preserve"> Tüketimi için</t>
    </r>
  </si>
  <si>
    <r>
      <t xml:space="preserve">300.001 - 800.000 </t>
    </r>
    <r>
      <rPr>
        <sz val="8"/>
        <rFont val="Arial"/>
        <family val="2"/>
        <charset val="162"/>
      </rPr>
      <t>m</t>
    </r>
    <r>
      <rPr>
        <vertAlign val="superscript"/>
        <sz val="8"/>
        <rFont val="Arial"/>
        <family val="2"/>
        <charset val="162"/>
      </rPr>
      <t>3</t>
    </r>
    <r>
      <rPr>
        <sz val="8"/>
        <rFont val="Arial"/>
        <family val="2"/>
        <charset val="162"/>
      </rPr>
      <t>/yıl</t>
    </r>
    <r>
      <rPr>
        <b/>
        <sz val="8"/>
        <rFont val="Arial"/>
        <family val="2"/>
      </rPr>
      <t xml:space="preserve">
</t>
    </r>
    <r>
      <rPr>
        <sz val="8"/>
        <rFont val="Arial"/>
        <family val="2"/>
        <charset val="162"/>
      </rPr>
      <t>Doğalgaz Tüketimi için</t>
    </r>
  </si>
  <si>
    <r>
      <t>Yerli Linyit 10-18 mm</t>
    </r>
    <r>
      <rPr>
        <sz val="8"/>
        <rFont val="Arial"/>
        <family val="2"/>
      </rPr>
      <t xml:space="preserve">
Yıkanmış Fındık - Torba</t>
    </r>
  </si>
  <si>
    <r>
      <t xml:space="preserve">Soma Kısrakdere
Manisa - </t>
    </r>
    <r>
      <rPr>
        <b/>
        <sz val="8"/>
        <rFont val="NewsGoth Cn BT"/>
        <family val="2"/>
      </rPr>
      <t>ELİ</t>
    </r>
  </si>
  <si>
    <r>
      <t xml:space="preserve">İthal Sibirya </t>
    </r>
    <r>
      <rPr>
        <sz val="8"/>
        <rFont val="Arial"/>
        <family val="2"/>
      </rPr>
      <t xml:space="preserve">Kömürü
</t>
    </r>
    <r>
      <rPr>
        <b/>
        <sz val="8"/>
        <rFont val="Arial"/>
        <family val="2"/>
      </rPr>
      <t xml:space="preserve">Ceviz </t>
    </r>
    <r>
      <rPr>
        <sz val="8"/>
        <rFont val="Arial"/>
        <family val="2"/>
      </rPr>
      <t>tipi</t>
    </r>
  </si>
  <si>
    <r>
      <t xml:space="preserve">İstanbul
</t>
    </r>
    <r>
      <rPr>
        <b/>
        <sz val="8"/>
        <rFont val="Arial"/>
        <family val="2"/>
      </rPr>
      <t>HAKAN KÖMÜR</t>
    </r>
  </si>
  <si>
    <r>
      <t>LNG</t>
    </r>
    <r>
      <rPr>
        <sz val="8"/>
        <rFont val="Arial"/>
        <family val="2"/>
      </rPr>
      <t xml:space="preserve"> - </t>
    </r>
    <r>
      <rPr>
        <b/>
        <sz val="8"/>
        <rFont val="Arial"/>
        <family val="2"/>
      </rPr>
      <t>Büyük</t>
    </r>
    <r>
      <rPr>
        <sz val="8"/>
        <rFont val="Arial"/>
        <family val="2"/>
      </rPr>
      <t xml:space="preserve"> Sanayi
Sıvılaştırılmış Doğalgaz</t>
    </r>
    <r>
      <rPr>
        <b/>
        <sz val="8"/>
        <rFont val="Arial"/>
        <family val="2"/>
      </rPr>
      <t xml:space="preserve"> </t>
    </r>
  </si>
  <si>
    <r>
      <t xml:space="preserve">İstanbul
</t>
    </r>
    <r>
      <rPr>
        <b/>
        <sz val="8"/>
        <rFont val="Arial"/>
        <family val="2"/>
      </rPr>
      <t>İPRAGAZ</t>
    </r>
  </si>
  <si>
    <r>
      <t>8250
kcal/m</t>
    </r>
    <r>
      <rPr>
        <vertAlign val="superscript"/>
        <sz val="8"/>
        <rFont val="Arial"/>
        <family val="2"/>
      </rPr>
      <t>3</t>
    </r>
  </si>
  <si>
    <r>
      <t>TL/m</t>
    </r>
    <r>
      <rPr>
        <vertAlign val="superscript"/>
        <sz val="8"/>
        <rFont val="Arial"/>
        <family val="2"/>
        <charset val="162"/>
      </rPr>
      <t>3</t>
    </r>
  </si>
  <si>
    <r>
      <t xml:space="preserve">LNG </t>
    </r>
    <r>
      <rPr>
        <sz val="8"/>
        <rFont val="Arial"/>
        <family val="2"/>
      </rPr>
      <t xml:space="preserve">- </t>
    </r>
    <r>
      <rPr>
        <b/>
        <sz val="8"/>
        <rFont val="Arial"/>
        <family val="2"/>
      </rPr>
      <t xml:space="preserve">Orta </t>
    </r>
    <r>
      <rPr>
        <sz val="8"/>
        <rFont val="Arial"/>
        <family val="2"/>
      </rPr>
      <t xml:space="preserve">Sanayi
Sıvılaştırılmış Doğalgaz </t>
    </r>
  </si>
  <si>
    <r>
      <t xml:space="preserve">Fuel-oil No: 6 </t>
    </r>
    <r>
      <rPr>
        <sz val="8"/>
        <rFont val="Arial"/>
        <family val="2"/>
      </rPr>
      <t xml:space="preserve">
Kalorifer Yakıtı</t>
    </r>
  </si>
  <si>
    <r>
      <t>İstanbul Avrupa Yakası</t>
    </r>
    <r>
      <rPr>
        <b/>
        <sz val="8"/>
        <rFont val="Arial"/>
        <family val="2"/>
      </rPr>
      <t xml:space="preserve">
</t>
    </r>
    <r>
      <rPr>
        <b/>
        <sz val="8"/>
        <rFont val="Arial"/>
        <family val="2"/>
        <charset val="162"/>
      </rPr>
      <t>SHELL TÜRKİYE</t>
    </r>
  </si>
  <si>
    <r>
      <t xml:space="preserve">Dökmegaz </t>
    </r>
    <r>
      <rPr>
        <sz val="8"/>
        <rFont val="Arial"/>
        <family val="2"/>
      </rPr>
      <t>LPG</t>
    </r>
    <r>
      <rPr>
        <b/>
        <sz val="8"/>
        <rFont val="Arial"/>
        <family val="2"/>
      </rPr>
      <t xml:space="preserve"> - Miks 
Büyük </t>
    </r>
    <r>
      <rPr>
        <sz val="8"/>
        <rFont val="Arial"/>
        <family val="2"/>
      </rPr>
      <t>Sanayi</t>
    </r>
  </si>
  <si>
    <r>
      <t xml:space="preserve">İstanbul
</t>
    </r>
    <r>
      <rPr>
        <b/>
        <sz val="8"/>
        <rFont val="Arial"/>
        <family val="2"/>
      </rPr>
      <t xml:space="preserve"> İPRAGAZ - AYGAZ</t>
    </r>
  </si>
  <si>
    <r>
      <t>5,910509 x 1000</t>
    </r>
    <r>
      <rPr>
        <vertAlign val="superscript"/>
        <sz val="8"/>
        <rFont val="Arial"/>
        <family val="2"/>
      </rPr>
      <t xml:space="preserve">
</t>
    </r>
    <r>
      <rPr>
        <sz val="8"/>
        <rFont val="Arial"/>
        <family val="2"/>
      </rPr>
      <t>11,000 x 0,92</t>
    </r>
  </si>
  <si>
    <r>
      <t xml:space="preserve">Elektrik 
</t>
    </r>
    <r>
      <rPr>
        <sz val="8"/>
        <rFont val="Arial"/>
        <family val="2"/>
      </rPr>
      <t>Sanayi</t>
    </r>
  </si>
  <si>
    <r>
      <t xml:space="preserve">Türkiye
</t>
    </r>
    <r>
      <rPr>
        <b/>
        <sz val="8"/>
        <rFont val="Arial"/>
        <family val="2"/>
      </rPr>
      <t>TEDAŞ</t>
    </r>
  </si>
  <si>
    <r>
      <t xml:space="preserve">Dökmegaz </t>
    </r>
    <r>
      <rPr>
        <sz val="8"/>
        <rFont val="Arial"/>
        <family val="2"/>
      </rPr>
      <t xml:space="preserve">LPG </t>
    </r>
    <r>
      <rPr>
        <b/>
        <sz val="8"/>
        <rFont val="Arial"/>
        <family val="2"/>
      </rPr>
      <t xml:space="preserve">- Miks 
</t>
    </r>
    <r>
      <rPr>
        <sz val="8"/>
        <rFont val="Arial"/>
        <family val="2"/>
      </rPr>
      <t xml:space="preserve"> </t>
    </r>
    <r>
      <rPr>
        <b/>
        <sz val="8"/>
        <rFont val="Arial"/>
        <family val="2"/>
      </rPr>
      <t xml:space="preserve">Sanayi </t>
    </r>
    <r>
      <rPr>
        <sz val="8"/>
        <rFont val="Arial"/>
        <family val="2"/>
      </rPr>
      <t xml:space="preserve"> </t>
    </r>
  </si>
  <si>
    <r>
      <t xml:space="preserve">İstanbul
</t>
    </r>
    <r>
      <rPr>
        <b/>
        <sz val="8"/>
        <rFont val="Arial"/>
        <family val="2"/>
      </rPr>
      <t>İPRAGAZ  - AYGAZ</t>
    </r>
  </si>
  <si>
    <r>
      <t>6,5015601 x 1000</t>
    </r>
    <r>
      <rPr>
        <vertAlign val="superscript"/>
        <sz val="8"/>
        <rFont val="Arial"/>
        <family val="2"/>
      </rPr>
      <t xml:space="preserve">
</t>
    </r>
    <r>
      <rPr>
        <sz val="8"/>
        <rFont val="Arial"/>
        <family val="2"/>
      </rPr>
      <t>11,000 x 0,92</t>
    </r>
  </si>
  <si>
    <r>
      <t>Dökmegaz</t>
    </r>
    <r>
      <rPr>
        <sz val="8"/>
        <rFont val="Arial"/>
        <family val="2"/>
      </rPr>
      <t xml:space="preserve"> LPG - </t>
    </r>
    <r>
      <rPr>
        <b/>
        <sz val="8"/>
        <rFont val="Arial"/>
        <family val="2"/>
      </rPr>
      <t>Propan</t>
    </r>
    <r>
      <rPr>
        <sz val="8"/>
        <rFont val="Arial"/>
        <family val="2"/>
      </rPr>
      <t xml:space="preserve">
</t>
    </r>
    <r>
      <rPr>
        <b/>
        <sz val="8"/>
        <rFont val="Arial"/>
        <family val="2"/>
      </rPr>
      <t>Sanayi</t>
    </r>
  </si>
  <si>
    <r>
      <t xml:space="preserve">İstanbul
</t>
    </r>
    <r>
      <rPr>
        <b/>
        <sz val="8"/>
        <rFont val="Arial"/>
        <family val="2"/>
      </rPr>
      <t>İPRAGAZ - AYGAZ</t>
    </r>
  </si>
  <si>
    <r>
      <t>6,723758 x 1000</t>
    </r>
    <r>
      <rPr>
        <vertAlign val="superscript"/>
        <sz val="8"/>
        <rFont val="Arial"/>
        <family val="2"/>
      </rPr>
      <t xml:space="preserve">
</t>
    </r>
    <r>
      <rPr>
        <sz val="8"/>
        <rFont val="Arial"/>
        <family val="2"/>
      </rPr>
      <t>11,100 x 0,92</t>
    </r>
  </si>
  <si>
    <r>
      <t>0,590715 x 1000</t>
    </r>
    <r>
      <rPr>
        <vertAlign val="superscript"/>
        <sz val="8"/>
        <rFont val="Arial"/>
        <family val="2"/>
      </rPr>
      <t xml:space="preserve">
</t>
    </r>
    <r>
      <rPr>
        <sz val="8"/>
        <rFont val="Arial"/>
        <family val="2"/>
      </rPr>
      <t>860 x 0,99</t>
    </r>
  </si>
  <si>
    <r>
      <t xml:space="preserve">Motorin 
</t>
    </r>
    <r>
      <rPr>
        <sz val="8"/>
        <rFont val="Arial"/>
        <family val="2"/>
      </rPr>
      <t>(VP Diesel)</t>
    </r>
  </si>
  <si>
    <r>
      <t>6,338381 x 1000</t>
    </r>
    <r>
      <rPr>
        <vertAlign val="superscript"/>
        <sz val="8"/>
        <rFont val="Arial"/>
        <family val="2"/>
      </rPr>
      <t xml:space="preserve">
</t>
    </r>
    <r>
      <rPr>
        <sz val="8"/>
        <rFont val="Arial"/>
        <family val="2"/>
      </rPr>
      <t>10,256 x 0,84</t>
    </r>
  </si>
  <si>
    <r>
      <t xml:space="preserve">  LPG 45 kg 
 </t>
    </r>
    <r>
      <rPr>
        <sz val="8"/>
        <rFont val="Arial"/>
        <family val="2"/>
      </rPr>
      <t>Sanayi Tüpü</t>
    </r>
  </si>
  <si>
    <r>
      <t>7,787194 x 1000</t>
    </r>
    <r>
      <rPr>
        <vertAlign val="superscript"/>
        <sz val="8"/>
        <rFont val="Arial"/>
        <family val="2"/>
      </rPr>
      <t xml:space="preserve">
</t>
    </r>
    <r>
      <rPr>
        <sz val="8"/>
        <rFont val="Arial"/>
        <family val="2"/>
      </rPr>
      <t>11,000 x 0,90</t>
    </r>
  </si>
  <si>
    <r>
      <t xml:space="preserve">Yıllık 
</t>
    </r>
    <r>
      <rPr>
        <b/>
        <sz val="8"/>
        <rFont val="Arial"/>
        <family val="2"/>
        <charset val="162"/>
      </rPr>
      <t>Değişim</t>
    </r>
    <r>
      <rPr>
        <sz val="8"/>
        <rFont val="Arial"/>
        <family val="2"/>
        <charset val="162"/>
      </rPr>
      <t xml:space="preserve"> Oranı</t>
    </r>
  </si>
  <si>
    <r>
      <t xml:space="preserve">07 Ağustos </t>
    </r>
    <r>
      <rPr>
        <b/>
        <sz val="8"/>
        <rFont val="Arial"/>
        <family val="2"/>
        <charset val="162"/>
      </rPr>
      <t>2019</t>
    </r>
    <r>
      <rPr>
        <sz val="8"/>
        <rFont val="Arial"/>
        <family val="2"/>
        <charset val="162"/>
      </rPr>
      <t xml:space="preserve">  tarihinde</t>
    </r>
  </si>
  <si>
    <r>
      <t xml:space="preserve">07 Ağustos </t>
    </r>
    <r>
      <rPr>
        <b/>
        <sz val="8"/>
        <rFont val="Arial"/>
        <family val="2"/>
        <charset val="162"/>
      </rPr>
      <t>2018</t>
    </r>
    <r>
      <rPr>
        <sz val="8"/>
        <rFont val="Arial"/>
        <family val="2"/>
        <charset val="162"/>
      </rPr>
      <t xml:space="preserve"> tarihinde</t>
    </r>
  </si>
  <si>
    <r>
      <rPr>
        <b/>
        <sz val="8"/>
        <rFont val="Arial"/>
        <family val="2"/>
        <charset val="162"/>
      </rPr>
      <t>1.</t>
    </r>
    <r>
      <rPr>
        <sz val="8"/>
        <rFont val="Arial"/>
        <family val="2"/>
      </rPr>
      <t xml:space="preserve"> Bu tablo yakıtların yaklaşık işletme maliyetleri hakkında fikir verebilmek için hazırlanmış olup, </t>
    </r>
    <r>
      <rPr>
        <b/>
        <sz val="8"/>
        <rFont val="Arial"/>
        <family val="2"/>
      </rPr>
      <t>birim fiyatlara %18 KDV HARİÇTİR.</t>
    </r>
    <r>
      <rPr>
        <sz val="8"/>
        <rFont val="Arial"/>
        <family val="2"/>
      </rPr>
      <t xml:space="preserve"> </t>
    </r>
  </si>
  <si>
    <r>
      <rPr>
        <b/>
        <sz val="8"/>
        <rFont val="Arial"/>
        <family val="2"/>
        <charset val="162"/>
      </rPr>
      <t>2.</t>
    </r>
    <r>
      <rPr>
        <sz val="8"/>
        <rFont val="Arial"/>
        <family val="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</si>
  <si>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rPr>
        <b/>
        <sz val="8"/>
        <rFont val="Arial"/>
        <family val="2"/>
        <charset val="162"/>
      </rPr>
      <t>3. Doğalgaz</t>
    </r>
    <r>
      <rPr>
        <sz val="8"/>
        <rFont val="Arial"/>
        <family val="2"/>
      </rPr>
      <t xml:space="preserve"> fiyatları 01 Ağustos 2019 tarihinde yayınlanan, 07 Ağustos 2019 tarihinde geçerli olan </t>
    </r>
    <r>
      <rPr>
        <b/>
        <sz val="8"/>
        <rFont val="Arial"/>
        <family val="2"/>
      </rPr>
      <t>BAŞKENTGAZ, BURSAGAZ, ESGAZ,  İGDAŞ</t>
    </r>
    <r>
      <rPr>
        <sz val="8"/>
        <rFont val="Arial"/>
        <family val="2"/>
      </rPr>
      <t xml:space="preserve"> ve</t>
    </r>
    <r>
      <rPr>
        <b/>
        <sz val="8"/>
        <rFont val="Arial"/>
        <family val="2"/>
      </rPr>
      <t xml:space="preserve"> İZGAZ GDF SUEZ</t>
    </r>
    <r>
      <rPr>
        <sz val="8"/>
        <rFont val="Arial"/>
        <family val="2"/>
      </rPr>
      <t xml:space="preserve"> şehir gaz dağıtım şirketlerinin tarifelerinde belirtilenfiyatlardır.</t>
    </r>
    <r>
      <rPr>
        <b/>
        <sz val="8"/>
        <rFont val="Arial"/>
        <family val="2"/>
      </rPr>
      <t xml:space="preserve"> BURSAGAZ</t>
    </r>
    <r>
      <rPr>
        <sz val="8"/>
        <rFont val="Arial"/>
        <family val="2"/>
      </rPr>
      <t xml:space="preserve"> ve </t>
    </r>
    <r>
      <rPr>
        <b/>
        <sz val="8"/>
        <rFont val="Arial"/>
        <family val="2"/>
      </rPr>
      <t>ESGAZ</t>
    </r>
    <r>
      <rPr>
        <sz val="8"/>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8"/>
        <rFont val="Arial"/>
        <family val="2"/>
      </rPr>
      <t xml:space="preserve">İGDAŞ, BAŞKENTGAZ </t>
    </r>
    <r>
      <rPr>
        <sz val="8"/>
        <rFont val="Arial"/>
        <family val="2"/>
      </rPr>
      <t xml:space="preserve">ve </t>
    </r>
    <r>
      <rPr>
        <b/>
        <sz val="8"/>
        <rFont val="Arial"/>
        <family val="2"/>
      </rPr>
      <t>İZGAZ GDF SUEZ</t>
    </r>
    <r>
      <rPr>
        <sz val="8"/>
        <rFont val="Arial"/>
        <family val="2"/>
      </rPr>
      <t xml:space="preserve">'deki doğalgaz "birim fiyatları ise aylık ÜFE oranlarının değişimine göre belirlenmekte olup, Ankara'daki </t>
    </r>
    <r>
      <rPr>
        <b/>
        <sz val="8"/>
        <rFont val="Arial"/>
        <family val="2"/>
      </rPr>
      <t>BAŞKENTGAZ</t>
    </r>
    <r>
      <rPr>
        <sz val="8"/>
        <rFont val="Arial"/>
        <family val="2"/>
      </rPr>
      <t>'ın birim fiyatları; birim hizmet amortisman bedeli 0,05555 US doları/m3, serbest tüketicilerden alınan taşıma bedeli ise; 0,0077 US doları/m3 üzerinden belirlenip, "www.baskentdogalgaz.com.tr" adresinde yayınlanan günlük fiyattır.</t>
    </r>
  </si>
  <si>
    <r>
      <rPr>
        <b/>
        <sz val="8"/>
        <rFont val="Arial"/>
        <family val="2"/>
        <charset val="162"/>
      </rPr>
      <t>4.</t>
    </r>
    <r>
      <rPr>
        <sz val="8"/>
        <rFont val="Arial"/>
        <family val="2"/>
      </rPr>
      <t xml:space="preserve"> </t>
    </r>
    <r>
      <rPr>
        <b/>
        <sz val="8"/>
        <rFont val="Arial"/>
        <family val="2"/>
        <charset val="162"/>
      </rPr>
      <t xml:space="preserve">Doğalgaz </t>
    </r>
    <r>
      <rPr>
        <sz val="8"/>
        <rFont val="Arial"/>
        <family val="2"/>
      </rPr>
      <t>müşterilerinin birim fiyatları</t>
    </r>
    <r>
      <rPr>
        <b/>
        <sz val="8"/>
        <rFont val="Arial"/>
        <family val="2"/>
        <charset val="162"/>
      </rPr>
      <t xml:space="preserve"> EPDK</t>
    </r>
    <r>
      <rPr>
        <sz val="8"/>
        <rFont val="Arial"/>
        <family val="2"/>
      </rPr>
      <t>'nın 28.12.2011 tarih ve 3600 no'lu kurul kararı ile 2012 yılı boyunca yıllık 300.000 m</t>
    </r>
    <r>
      <rPr>
        <vertAlign val="superscript"/>
        <sz val="8"/>
        <rFont val="Arial"/>
        <family val="2"/>
      </rPr>
      <t>3</t>
    </r>
    <r>
      <rPr>
        <sz val="8"/>
        <rFont val="Arial"/>
        <family val="2"/>
      </rPr>
      <t xml:space="preserve"> gaz kullanımının üstünde kullananlar için olup, Serbest Tüketici Olmayanların birim fiyatları ise konut ve ticari işyerlerinde kullananlar ile aynıdır.</t>
    </r>
    <r>
      <rPr>
        <b/>
        <sz val="8"/>
        <rFont val="Arial"/>
        <family val="2"/>
        <charset val="162"/>
      </rPr>
      <t xml:space="preserve"> İGDAŞ</t>
    </r>
    <r>
      <rPr>
        <sz val="8"/>
        <rFont val="Arial"/>
        <family val="2"/>
      </rPr>
      <t xml:space="preserve">'ın ve </t>
    </r>
    <r>
      <rPr>
        <b/>
        <sz val="8"/>
        <rFont val="Arial"/>
        <family val="2"/>
        <charset val="162"/>
      </rPr>
      <t>BAŞKENTGAZ</t>
    </r>
    <r>
      <rPr>
        <sz val="8"/>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8"/>
        <rFont val="Arial"/>
        <family val="2"/>
        <charset val="162"/>
      </rPr>
      <t>3</t>
    </r>
    <r>
      <rPr>
        <sz val="8"/>
        <rFont val="Arial"/>
        <family val="2"/>
      </rPr>
      <t>/yıl arası ve 800.000 m</t>
    </r>
    <r>
      <rPr>
        <vertAlign val="superscript"/>
        <sz val="8"/>
        <rFont val="Arial"/>
        <family val="2"/>
        <charset val="162"/>
      </rPr>
      <t>3</t>
    </r>
    <r>
      <rPr>
        <sz val="8"/>
        <rFont val="Arial"/>
        <family val="2"/>
      </rPr>
      <t xml:space="preserve">/yıl üstü) serbest tüketici fiyatı </t>
    </r>
    <r>
      <rPr>
        <b/>
        <sz val="8"/>
        <rFont val="Arial"/>
        <family val="2"/>
        <charset val="162"/>
      </rPr>
      <t>İGDAŞ</t>
    </r>
    <r>
      <rPr>
        <sz val="8"/>
        <rFont val="Arial"/>
        <family val="2"/>
      </rPr>
      <t xml:space="preserve">'ın ve  </t>
    </r>
    <r>
      <rPr>
        <b/>
        <sz val="8"/>
        <rFont val="Arial"/>
        <family val="2"/>
        <charset val="162"/>
      </rPr>
      <t>BAŞKENTGAZ</t>
    </r>
    <r>
      <rPr>
        <sz val="8"/>
        <rFont val="Arial"/>
        <family val="2"/>
      </rPr>
      <t xml:space="preserve">'ın özelleşme sürecinde olmasından dolayı olup 2012 yılı Şubat ayından itibaren geçerlidir. </t>
    </r>
    <r>
      <rPr>
        <b/>
        <sz val="8"/>
        <rFont val="Arial"/>
        <family val="2"/>
        <charset val="162"/>
      </rPr>
      <t>BURSAGAZ</t>
    </r>
    <r>
      <rPr>
        <sz val="8"/>
        <rFont val="Arial"/>
        <family val="2"/>
      </rPr>
      <t xml:space="preserve"> ve </t>
    </r>
    <r>
      <rPr>
        <b/>
        <sz val="8"/>
        <rFont val="Arial"/>
        <family val="2"/>
        <charset val="162"/>
      </rPr>
      <t>ESGAZ</t>
    </r>
    <r>
      <rPr>
        <sz val="8"/>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</si>
  <si>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rPr>
        <b/>
        <sz val="8"/>
        <rFont val="Arial"/>
        <family val="2"/>
        <charset val="162"/>
      </rPr>
      <t>5.</t>
    </r>
    <r>
      <rPr>
        <sz val="8"/>
        <rFont val="Arial"/>
        <family val="2"/>
      </rPr>
      <t xml:space="preserve"> </t>
    </r>
    <r>
      <rPr>
        <b/>
        <sz val="8"/>
        <rFont val="Arial"/>
        <family val="2"/>
      </rPr>
      <t xml:space="preserve">BOTAŞ </t>
    </r>
    <r>
      <rPr>
        <sz val="8"/>
        <rFont val="Arial"/>
        <family val="2"/>
      </rPr>
      <t xml:space="preserve">'ın OSB ve Sanayi Müşterilerine sattığı doğalgazın birim fiyatına 0,023 TL/Sm3 olan ÖTV dahil edilmiş, 01 Ağustos 2019 tarihinde yayınlanan, 07 Ağustos 2019 tarihinde geçerli olan tarifesindeki fiyatlardır. </t>
    </r>
  </si>
  <si>
    <r>
      <rPr>
        <b/>
        <sz val="8"/>
        <rFont val="Arial"/>
        <family val="2"/>
        <charset val="162"/>
      </rPr>
      <t>6.</t>
    </r>
    <r>
      <rPr>
        <sz val="8"/>
        <rFont val="Arial"/>
        <family val="2"/>
      </rPr>
      <t xml:space="preserve"> </t>
    </r>
    <r>
      <rPr>
        <b/>
        <sz val="8"/>
        <rFont val="Arial"/>
        <family val="2"/>
        <charset val="162"/>
      </rPr>
      <t xml:space="preserve">LNG-Sıvılaştırılmış doğalgaz </t>
    </r>
    <r>
      <rPr>
        <sz val="8"/>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02 Ağustos 2019 tarihli sirkülerle ilan edilen, 07 Ağustos 2019 tarihinde geçerli olan </t>
    </r>
    <r>
      <rPr>
        <b/>
        <sz val="8"/>
        <rFont val="Arial"/>
        <family val="2"/>
      </rPr>
      <t>İPRAGAZ</t>
    </r>
    <r>
      <rPr>
        <sz val="8"/>
        <rFont val="Arial"/>
        <family val="2"/>
      </rPr>
      <t xml:space="preserve"> fiyatlarıdır.</t>
    </r>
  </si>
  <si>
    <r>
      <rPr>
        <b/>
        <sz val="8"/>
        <rFont val="Arial"/>
        <family val="2"/>
        <charset val="162"/>
      </rPr>
      <t>5</t>
    </r>
    <r>
      <rPr>
        <sz val="8"/>
        <rFont val="Arial"/>
        <family val="2"/>
        <charset val="162"/>
      </rPr>
      <t xml:space="preserve">.  </t>
    </r>
    <r>
      <rPr>
        <b/>
        <sz val="8"/>
        <rFont val="Arial"/>
        <family val="2"/>
        <charset val="162"/>
      </rPr>
      <t>LPG tüpgaz ve LPG dökmegaz</t>
    </r>
    <r>
      <rPr>
        <sz val="8"/>
        <rFont val="Arial"/>
        <family val="2"/>
        <charset val="162"/>
      </rPr>
      <t xml:space="preserve"> fiyatları 02 Ağustos 2019 tarihinde yayınlanan, 07 Ağustos 2019 tarihinde geçerli olan </t>
    </r>
    <r>
      <rPr>
        <b/>
        <sz val="8"/>
        <rFont val="Arial"/>
        <family val="2"/>
        <charset val="162"/>
      </rPr>
      <t>İPRAGAZ</t>
    </r>
    <r>
      <rPr>
        <sz val="8"/>
        <rFont val="Arial"/>
        <family val="2"/>
        <charset val="162"/>
      </rPr>
      <t xml:space="preserve"> ve</t>
    </r>
    <r>
      <rPr>
        <b/>
        <sz val="8"/>
        <rFont val="Arial"/>
        <family val="2"/>
        <charset val="162"/>
      </rPr>
      <t xml:space="preserve"> AYGAZ</t>
    </r>
    <r>
      <rPr>
        <sz val="8"/>
        <rFont val="Arial"/>
        <family val="2"/>
        <charset val="162"/>
      </rPr>
      <t xml:space="preserve"> fiyat sirkülerlerinden alınmış fiyatların ortalamasıdır. 
Miks dökmegazın kullanımında buharlaştırıcı gerekmektedir. Birim fiyatlar belirlenirken işletme maliyetleri gözönüne alınmamıştır. </t>
    </r>
  </si>
  <si>
    <r>
      <t>8.</t>
    </r>
    <r>
      <rPr>
        <sz val="8"/>
        <rFont val="Arial"/>
        <family val="2"/>
        <charset val="162"/>
      </rPr>
      <t xml:space="preserve"> </t>
    </r>
    <r>
      <rPr>
        <b/>
        <sz val="8"/>
        <rFont val="Arial"/>
        <family val="2"/>
        <charset val="162"/>
      </rPr>
      <t xml:space="preserve">Elektrik </t>
    </r>
    <r>
      <rPr>
        <sz val="8"/>
        <rFont val="Arial"/>
        <family val="2"/>
        <charset val="162"/>
      </rPr>
      <t xml:space="preserve">birim fiyatları 01 Ağustos 2019 tarihinde yayınlanan, 07 Ağustos 2019 tarihinde geçerli olan EPDK'nın Elektrik Piyasası Tarife Tabloları'ndan alınmış </t>
    </r>
    <r>
      <rPr>
        <b/>
        <sz val="8"/>
        <rFont val="Arial"/>
        <family val="2"/>
        <charset val="162"/>
      </rPr>
      <t>TEDAŞ'</t>
    </r>
    <r>
      <rPr>
        <sz val="8"/>
        <rFont val="Arial"/>
        <family val="2"/>
        <charset val="162"/>
      </rPr>
      <t xml:space="preserve">ın Diğer Tüm Dağıtım Sistemi Kullanıcıları için (4) Dağıtım Şirketinden Enerji Alan Sanayi Kullanımındaki Tüketicilere Tek Terimli ve Tek Zamanlı Alçak Gerilim tarifesinde belirtilen sanayi birim fiyatına;  TRT payı (%2) ve enerji fonu (%1), Belediye Elektrik Tüketim Vergisi için ise %1 ilave edilmiş, KDV'siz fiyattır. Enerji güç bedeli hariç, </t>
    </r>
    <r>
      <rPr>
        <b/>
        <sz val="8"/>
        <rFont val="Arial"/>
        <family val="2"/>
        <charset val="162"/>
      </rPr>
      <t xml:space="preserve"> dağıtım </t>
    </r>
    <r>
      <rPr>
        <sz val="8"/>
        <rFont val="Arial"/>
        <family val="2"/>
        <charset val="162"/>
      </rPr>
      <t>sistem kullanım bedeli birim fiyata eklenmiştir.  Elektrik kullanımındaki ısıtma cihazı elektrikli ısıtıcı olup, ısı pompası kullanımında cihazın COP sistem ve yıllık değerleri kullanılmalıdır.</t>
    </r>
  </si>
  <si>
    <r>
      <rPr>
        <b/>
        <sz val="8"/>
        <rFont val="Arial"/>
        <family val="2"/>
        <charset val="162"/>
      </rPr>
      <t>9.</t>
    </r>
    <r>
      <rPr>
        <sz val="8"/>
        <rFont val="Arial"/>
        <family val="2"/>
      </rPr>
      <t xml:space="preserve"> </t>
    </r>
    <r>
      <rPr>
        <b/>
        <sz val="8"/>
        <rFont val="Arial"/>
        <family val="2"/>
        <charset val="162"/>
      </rPr>
      <t xml:space="preserve">Akaryakıt </t>
    </r>
    <r>
      <rPr>
        <sz val="8"/>
        <rFont val="Arial"/>
        <family val="2"/>
      </rPr>
      <t xml:space="preserve">fiyatları için EPDK tarafından açıklanan ve </t>
    </r>
    <r>
      <rPr>
        <b/>
        <sz val="8"/>
        <rFont val="Arial"/>
        <family val="2"/>
        <charset val="162"/>
      </rPr>
      <t>SHELL TÜRKİYE</t>
    </r>
    <r>
      <rPr>
        <sz val="8"/>
        <rFont val="Arial"/>
        <family val="2"/>
      </rPr>
      <t xml:space="preserve"> tarafından tavsiye edilen 07 Ağustos 2019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</si>
  <si>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rPr>
        <b/>
        <sz val="8"/>
        <rFont val="Arial"/>
        <family val="2"/>
        <charset val="162"/>
      </rPr>
      <t>10.</t>
    </r>
    <r>
      <rPr>
        <sz val="8"/>
        <rFont val="Arial"/>
        <family val="2"/>
      </rPr>
      <t xml:space="preserve"> </t>
    </r>
    <r>
      <rPr>
        <b/>
        <sz val="8"/>
        <rFont val="Arial"/>
        <family val="2"/>
        <charset val="162"/>
      </rPr>
      <t>Yerli linyit kömürü</t>
    </r>
    <r>
      <rPr>
        <sz val="8"/>
        <rFont val="Arial"/>
        <family val="2"/>
      </rPr>
      <t xml:space="preserve"> fiyatları 07 Ağustos 2019 tarihinde geçerli olan </t>
    </r>
    <r>
      <rPr>
        <b/>
        <sz val="8"/>
        <rFont val="Arial"/>
        <family val="2"/>
        <charset val="162"/>
      </rPr>
      <t>TKİ - ELİ'</t>
    </r>
    <r>
      <rPr>
        <sz val="8"/>
        <rFont val="Arial"/>
        <family val="2"/>
      </rPr>
      <t>nin 11 Temmuz 2019 tarihli Isınma Amaçlı (Torbalanmış) Kömürlerin İstanbul Bayi Depo Satış Fiyatları listesinde 10-18 mm Yıkanmış Fındık - Torba: 503 TL/ton (KDV Hariç-nakliye bedeli dahil)dir. Bu listede yer almayan, sadece üretim yerinde teslimatı yapılmakata olan Soma Kısrakdere; 0,5-10 mm Yıkanmış Açık - Toz: 377 TL/ton (KDV Hariç) fiyatının ise 10-18 mm. için belirlenmiş olan bayi depo teslim fiyatı ile üretim yeri teslim fiyatı arasındaki farkı  226 TL/ton nakliye bedeli olarak kabul edilmiş ve bu bedel üretim yeri teslim fiyatına eklenerek İstanbul Bayi Depo Satış Fiyatı olarak 603 TL/ton(KDV Hariç) bulunmuştur.Bu kömürlerin alt ısıl değerleri ise ELİ Laboratuvar Şube Müdürlüğü'nün "2012 Yılı Kümülatif Ağırlıklı Komple Analiz Değerleri" tablosundan alınmıştır.</t>
    </r>
  </si>
  <si>
    <r>
      <rPr>
        <b/>
        <sz val="8"/>
        <rFont val="Arial"/>
        <family val="2"/>
        <charset val="162"/>
      </rPr>
      <t>11.</t>
    </r>
    <r>
      <rPr>
        <sz val="8"/>
        <rFont val="Arial"/>
        <family val="2"/>
      </rPr>
      <t xml:space="preserve"> </t>
    </r>
    <r>
      <rPr>
        <b/>
        <sz val="8"/>
        <rFont val="Arial"/>
        <family val="2"/>
        <charset val="162"/>
      </rPr>
      <t xml:space="preserve">İthal sibirya kömürü </t>
    </r>
    <r>
      <rPr>
        <sz val="8"/>
        <rFont val="Arial"/>
        <family val="2"/>
      </rPr>
      <t xml:space="preserve">fiyatları </t>
    </r>
    <r>
      <rPr>
        <b/>
        <sz val="8"/>
        <rFont val="Arial"/>
        <family val="2"/>
      </rPr>
      <t>Hakan Kömür</t>
    </r>
    <r>
      <rPr>
        <sz val="8"/>
        <rFont val="Arial"/>
        <family val="2"/>
      </rPr>
      <t xml:space="preserve"> şirketinin 07 Ağustos 2019 tarihinde geçerli olan; </t>
    </r>
    <r>
      <rPr>
        <b/>
        <sz val="8"/>
        <rFont val="Arial"/>
        <family val="2"/>
        <charset val="162"/>
      </rPr>
      <t>ceviz tipi ithal linyit</t>
    </r>
    <r>
      <rPr>
        <sz val="8"/>
        <rFont val="Arial"/>
        <family val="2"/>
      </rPr>
      <t xml:space="preserve"> için nakliye ücreti ve KDV dahil bayi satış fiyatı 38,50 TL/ 25kg.torba veya 1.540 TL/ton'dur.</t>
    </r>
  </si>
  <si>
    <t>1,274652 x 1000
8250 x 0,93</t>
  </si>
  <si>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</si>
  <si>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0,6787455 x 1000</t>
    </r>
    <r>
      <rPr>
        <vertAlign val="superscript"/>
        <sz val="11"/>
        <rFont val="Arial"/>
        <family val="2"/>
      </rPr>
      <t xml:space="preserve">
</t>
    </r>
    <r>
      <rPr>
        <sz val="11"/>
        <rFont val="Arial"/>
        <family val="2"/>
      </rPr>
      <t>860 x 0,99</t>
    </r>
  </si>
  <si>
    <t>1,347345 x 1000
7.000 x 0,65</t>
  </si>
  <si>
    <r>
      <t xml:space="preserve">( 02 Aralık 2019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</si>
  <si>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02 Aralık 2019
</t>
    </r>
    <r>
      <rPr>
        <sz val="12"/>
        <rFont val="Arial"/>
        <family val="2"/>
        <charset val="162"/>
      </rPr>
      <t>Tarihindeki
Birim Fiyat</t>
    </r>
  </si>
  <si>
    <r>
      <t>02 Aralık 2019</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</si>
  <si>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 xml:space="preserve">02 Aralık </t>
    </r>
    <r>
      <rPr>
        <b/>
        <sz val="12"/>
        <rFont val="Arial"/>
        <family val="2"/>
        <charset val="162"/>
      </rPr>
      <t>2019</t>
    </r>
    <r>
      <rPr>
        <sz val="12"/>
        <rFont val="Arial"/>
        <family val="2"/>
        <charset val="162"/>
      </rPr>
      <t xml:space="preserve">  tarihinde</t>
    </r>
  </si>
  <si>
    <r>
      <rPr>
        <b/>
        <sz val="11"/>
        <rFont val="Arial"/>
        <family val="2"/>
        <charset val="162"/>
      </rPr>
      <t>3. Doğalgaz</t>
    </r>
    <r>
      <rPr>
        <sz val="11"/>
        <rFont val="Arial"/>
        <family val="2"/>
      </rPr>
      <t xml:space="preserve"> fiyatları 01 Aralık 2019 tarihinde yayınlanan, 02 Aralık 2019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birim hizmet amortisman bedeli 0,05555 US doları/m3, serbest tüketicilerden alınan taşıma bedeli ise; 0,0077 US doları/m3 üzerinden belirlenip, "www.baskentdogalgaz.com.tr" adresinde yayınlanan günlük fiyattır.</t>
    </r>
  </si>
  <si>
    <r>
      <rPr>
        <b/>
        <sz val="11"/>
        <rFont val="Arial"/>
        <family val="2"/>
        <charset val="162"/>
      </rPr>
      <t>5.</t>
    </r>
    <r>
      <rPr>
        <sz val="11"/>
        <rFont val="Arial"/>
        <family val="2"/>
      </rPr>
      <t xml:space="preserve"> </t>
    </r>
    <r>
      <rPr>
        <b/>
        <sz val="11"/>
        <rFont val="Arial"/>
        <family val="2"/>
      </rPr>
      <t xml:space="preserve">BOTAŞ </t>
    </r>
    <r>
      <rPr>
        <sz val="11"/>
        <rFont val="Arial"/>
        <family val="2"/>
      </rPr>
      <t xml:space="preserve">'ın OSB ve Sanayi Müşterilerine sattığı doğalgazın birim fiyatına 0,023 TL/Sm3 olan ÖTV dahil edilmiş, 01 Eylül 2019 tarihinde yayınlanan,01 Aralık 2019 tarihinde geçerli olan tarifesindeki fiyatlardır. </t>
    </r>
  </si>
  <si>
    <r>
      <rPr>
        <b/>
        <sz val="11"/>
        <rFont val="Arial"/>
        <family val="2"/>
        <charset val="162"/>
      </rPr>
      <t>6.</t>
    </r>
    <r>
      <rPr>
        <sz val="11"/>
        <rFont val="Arial"/>
        <family val="2"/>
      </rPr>
      <t xml:space="preserve">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Aralık 2019 tarihinde geçerli olan </t>
    </r>
    <r>
      <rPr>
        <b/>
        <sz val="11"/>
        <rFont val="Arial"/>
        <family val="2"/>
      </rPr>
      <t>İPRAGAZ</t>
    </r>
    <r>
      <rPr>
        <sz val="11"/>
        <rFont val="Arial"/>
        <family val="2"/>
      </rPr>
      <t xml:space="preserve"> fiyatlarıdır.</t>
    </r>
  </si>
  <si>
    <r>
      <t xml:space="preserve">7.  </t>
    </r>
    <r>
      <rPr>
        <b/>
        <sz val="11"/>
        <rFont val="Arial"/>
        <family val="2"/>
        <charset val="162"/>
      </rPr>
      <t>LPG tüpgaz ve LPG dökmegaz</t>
    </r>
    <r>
      <rPr>
        <sz val="11"/>
        <rFont val="Arial"/>
        <family val="2"/>
        <charset val="162"/>
      </rPr>
      <t xml:space="preserve"> fiyatları 11 Kasım 2019 tarihinde yayınlanan, 02 Aralık 2019 tarihinde geçerli olan </t>
    </r>
    <r>
      <rPr>
        <b/>
        <sz val="11"/>
        <rFont val="Arial"/>
        <family val="2"/>
        <charset val="162"/>
      </rPr>
      <t>İPRAGAZ</t>
    </r>
    <r>
      <rPr>
        <sz val="11"/>
        <rFont val="Arial"/>
        <family val="2"/>
        <charset val="162"/>
      </rPr>
      <t xml:space="preserve"> ve</t>
    </r>
    <r>
      <rPr>
        <b/>
        <sz val="11"/>
        <rFont val="Arial"/>
        <family val="2"/>
        <charset val="162"/>
      </rPr>
      <t xml:space="preserve"> AYGAZ</t>
    </r>
    <r>
      <rPr>
        <sz val="11"/>
        <rFont val="Arial"/>
        <family val="2"/>
        <charset val="162"/>
      </rPr>
      <t xml:space="preserve"> fiyat sirkülerlerinden alınmış fiyatların ortalamasıdır. 
Miks dökmegazın kullanımında buharlaştırıcı gerekmektedir. Birim fiyatlar belirlenirken işletme maliyetleri gözönüne alınmamıştır. </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</si>
  <si>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Ekim 2019 tarihinde yayınlanan, 02 Aralık 2019 tarihinde geçerli olan EPDK'nın Elektrik Piyasası Tarife Tabloları'ndan alınmış </t>
    </r>
    <r>
      <rPr>
        <b/>
        <sz val="11"/>
        <rFont val="Arial"/>
        <family val="2"/>
        <charset val="162"/>
      </rPr>
      <t>TEDAŞ'</t>
    </r>
    <r>
      <rPr>
        <sz val="11"/>
        <rFont val="Arial"/>
        <family val="2"/>
        <charset val="162"/>
      </rPr>
      <t xml:space="preserve">ın Diğer Tüm Dağıtım Sistemi Kullanıcıları için (4) Dağıtım Şirketinden Enerji Alan Sanayi Kullanımındaki Tüketicilere Tek Terimli ve Tek Zamanlı Alçak Gerilim tarifesinde belirtilen sanayi birim fiyatına;  TRT payı (%2) ve enerji fonu (%1), Belediye Elektrik Tüketim Vergisi için ise %1 ilave edilmiş, KDV'siz fiyattır. Enerji güç bedeli hariç, </t>
    </r>
    <r>
      <rPr>
        <b/>
        <sz val="11"/>
        <rFont val="Arial"/>
        <family val="2"/>
        <charset val="162"/>
      </rPr>
      <t xml:space="preserve"> dağıtım </t>
    </r>
    <r>
      <rPr>
        <sz val="11"/>
        <rFont val="Arial"/>
        <family val="2"/>
        <charset val="162"/>
      </rPr>
      <t>sistem kullanım bedeli birim fiyata eklenmiştir.  Elektrik kullanımındaki ısıtma cihazı elektrikli ısıtıcı olup, ısı pompası kullanımında cihazın COP sistem ve yıllık değerleri kullanılmalıdır.</t>
    </r>
  </si>
  <si>
    <r>
      <rPr>
        <b/>
        <sz val="11"/>
        <rFont val="Arial"/>
        <family val="2"/>
        <charset val="162"/>
      </rPr>
      <t>9.</t>
    </r>
    <r>
      <rPr>
        <sz val="11"/>
        <rFont val="Arial"/>
        <family val="2"/>
      </rPr>
      <t xml:space="preserve">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SHELL TÜRKİYE</t>
    </r>
    <r>
      <rPr>
        <sz val="11"/>
        <rFont val="Arial"/>
        <family val="2"/>
      </rPr>
      <t xml:space="preserve"> tarafından tavsiye edilen 02 Aralık 2019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</si>
  <si>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rPr>
        <b/>
        <sz val="11"/>
        <rFont val="Arial"/>
        <family val="2"/>
        <charset val="162"/>
      </rPr>
      <t>11.</t>
    </r>
    <r>
      <rPr>
        <sz val="11"/>
        <rFont val="Arial"/>
        <family val="2"/>
      </rPr>
      <t xml:space="preserve">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02 Aralık 2019 tarihinde geçerli olan; </t>
    </r>
    <r>
      <rPr>
        <b/>
        <sz val="11"/>
        <rFont val="Arial"/>
        <family val="2"/>
        <charset val="162"/>
      </rPr>
      <t>ceviz tipi ithal linyit</t>
    </r>
    <r>
      <rPr>
        <sz val="11"/>
        <rFont val="Arial"/>
        <family val="2"/>
      </rPr>
      <t xml:space="preserve"> için nakliye ücreti ve KDV dahil bayi satış fiyatı 39,75 TL/ 25kg.torba veya 1.590 TL/ton'dur.</t>
    </r>
  </si>
  <si>
    <t xml:space="preserve">1,594037 x 1000
8250 x 0,93 </t>
  </si>
  <si>
    <t xml:space="preserve">1,617271 x 1000
8250 x 0,93 </t>
  </si>
  <si>
    <t xml:space="preserve">1,882385 x 1000
8250 x 0,93 </t>
  </si>
  <si>
    <t xml:space="preserve">1,435081 x 1000
8250 x 0,93 </t>
  </si>
  <si>
    <t xml:space="preserve">1,352966 x 1000
8250 x 0,93 </t>
  </si>
  <si>
    <t xml:space="preserve">1,651314 x 1000
8250 x 0,93 </t>
  </si>
  <si>
    <t xml:space="preserve">1,613586 x 1000
8250 x 0,93 </t>
  </si>
  <si>
    <t xml:space="preserve">1,586441x 1000
8250 x 0,93 </t>
  </si>
  <si>
    <t xml:space="preserve">1,579952 x 1000
8250 x 0,93 </t>
  </si>
  <si>
    <t xml:space="preserve">1,462810 x 1000
8250 x 0,93 </t>
  </si>
  <si>
    <t xml:space="preserve">1,402562 x 1000
8250 x 0,93 </t>
  </si>
  <si>
    <t xml:space="preserve">1,577537 x 1000
8250 x 0,93 </t>
  </si>
  <si>
    <t xml:space="preserve">1,594103 x 1000
8250 x 0,93 </t>
  </si>
  <si>
    <t xml:space="preserve">1,624144 x 1000
8250 x 0,93 </t>
  </si>
  <si>
    <t xml:space="preserve">1,700910 x 1000
8250 x 0,93 </t>
  </si>
  <si>
    <t xml:space="preserve">1,522762 x 1000
8250 x 0,93 </t>
  </si>
  <si>
    <t xml:space="preserve">1,631859 x 1000
8250 x 0,93 </t>
  </si>
  <si>
    <t xml:space="preserve">1,821110 x 1000
8250 x 0,93 </t>
  </si>
  <si>
    <t>1,932203 x 1000
9,562 x 0,80</t>
  </si>
  <si>
    <r>
      <t>6,458730 x 1000</t>
    </r>
    <r>
      <rPr>
        <vertAlign val="superscript"/>
        <sz val="11"/>
        <rFont val="Arial"/>
        <family val="2"/>
      </rPr>
      <t xml:space="preserve">
</t>
    </r>
    <r>
      <rPr>
        <sz val="11"/>
        <rFont val="Arial"/>
        <family val="2"/>
      </rPr>
      <t>10,256 x 0,84</t>
    </r>
  </si>
  <si>
    <t xml:space="preserve">2,757092 x 1000
8250 x 0,93 </t>
  </si>
  <si>
    <t xml:space="preserve">2,913861 x 1000
8250 x 0,93 </t>
  </si>
  <si>
    <r>
      <t>6,641732 x 1000</t>
    </r>
    <r>
      <rPr>
        <vertAlign val="superscript"/>
        <sz val="11"/>
        <rFont val="Arial"/>
        <family val="2"/>
      </rPr>
      <t xml:space="preserve">
</t>
    </r>
    <r>
      <rPr>
        <sz val="11"/>
        <rFont val="Arial"/>
        <family val="2"/>
      </rPr>
      <t>11,000 x 0,92</t>
    </r>
  </si>
  <si>
    <r>
      <t>7,282616 x 1000</t>
    </r>
    <r>
      <rPr>
        <vertAlign val="superscript"/>
        <sz val="11"/>
        <rFont val="Arial"/>
        <family val="2"/>
      </rPr>
      <t xml:space="preserve">
</t>
    </r>
    <r>
      <rPr>
        <sz val="11"/>
        <rFont val="Arial"/>
        <family val="2"/>
      </rPr>
      <t>11,100 x 0,92</t>
    </r>
  </si>
  <si>
    <r>
      <t>7,305905 x 1000</t>
    </r>
    <r>
      <rPr>
        <vertAlign val="superscript"/>
        <sz val="11"/>
        <rFont val="Arial"/>
        <family val="2"/>
      </rPr>
      <t xml:space="preserve">
</t>
    </r>
    <r>
      <rPr>
        <sz val="11"/>
        <rFont val="Arial"/>
        <family val="2"/>
      </rPr>
      <t>11,000 x 0,92</t>
    </r>
  </si>
  <si>
    <r>
      <t>8,535782 x 1000</t>
    </r>
    <r>
      <rPr>
        <vertAlign val="superscript"/>
        <sz val="11"/>
        <rFont val="Arial"/>
        <family val="2"/>
      </rPr>
      <t xml:space="preserve">
</t>
    </r>
    <r>
      <rPr>
        <sz val="11"/>
        <rFont val="Arial"/>
        <family val="2"/>
      </rPr>
      <t>11,000 x 0,90</t>
    </r>
  </si>
  <si>
    <r>
      <rPr>
        <b/>
        <sz val="12"/>
        <rFont val="Arial"/>
        <family val="2"/>
        <charset val="162"/>
      </rPr>
      <t>05 Aralık 2018</t>
    </r>
    <r>
      <rPr>
        <sz val="12"/>
        <rFont val="Arial"/>
        <family val="2"/>
        <charset val="162"/>
      </rPr>
      <t xml:space="preserve">
Tarihindeki 
Birim Fiyatları </t>
    </r>
  </si>
  <si>
    <t>02 Aralık 2019
05 Aralık 2018</t>
  </si>
  <si>
    <r>
      <t xml:space="preserve">03 Aralık </t>
    </r>
    <r>
      <rPr>
        <b/>
        <sz val="12"/>
        <rFont val="Arial"/>
        <family val="2"/>
        <charset val="162"/>
      </rPr>
      <t>2018</t>
    </r>
    <r>
      <rPr>
        <sz val="12"/>
        <rFont val="Arial"/>
        <family val="2"/>
        <charset val="162"/>
      </rPr>
      <t xml:space="preserve"> tarihinde</t>
    </r>
  </si>
  <si>
    <t xml:space="preserve">1,814271 x 1000
8250 x 0,93 </t>
  </si>
  <si>
    <t xml:space="preserve">1,735505 x 1000
8250 x 0,93 </t>
  </si>
  <si>
    <t xml:space="preserve">1,694577 x 1000
8250 x 0,93 </t>
  </si>
  <si>
    <t xml:space="preserve">1,605643 x 1000
8250 x 0,93 </t>
  </si>
  <si>
    <t xml:space="preserve">1,582410 x 1000
8250 x 0,93 </t>
  </si>
  <si>
    <t>0,584100 x 1000
4.724 x 0,65</t>
  </si>
  <si>
    <r>
      <rPr>
        <b/>
        <sz val="11"/>
        <rFont val="Arial"/>
        <family val="2"/>
        <charset val="162"/>
      </rPr>
      <t>10. Yerli linyit kömürü</t>
    </r>
    <r>
      <rPr>
        <sz val="11"/>
        <rFont val="Arial"/>
        <family val="2"/>
        <charset val="162"/>
      </rPr>
      <t xml:space="preserve"> fiyatları 02 Aralık 2019 tarihinde geçerli olan TKİ - ELİ'nin 11 Temmuz 2019 tarihli Isınma Amaçlı (Torbalanmış) Kömürlerin İstanbul Bayi Depo Satış Fiyatları listesinde 10-18 mm Yıkanmış Fındık - Torba: 503 TL/ton (KDV Hariç-nakliye bedeli dahil)dir. Bu listede yer almayan, sadece üretim yerinde teslimatı yapılmakata olan Soma Kısrakdere; 0,5-10 mm Yıkanmış Açık - Toz: 377 TL/ton (KDV Hariç) fiyatının ise 10-18 mm. için belirlenmiş olan bayi depo teslim fiyatı ile üretim yeri teslim fiyatı arasındaki farkı  226 TL/ton nakliye bedeli olarak kabul edilmiş ve bu bedel üretim yeri teslim fiyatına eklenerek İstanbul Bayi Depo Satış Fiyatı olarak 584,1 TL/ton(KDV Hariç) bulunmuştur.Bu kömürlerin alt ısıl değerleri ise ELİ Laboratuvar Şube Müdürlüğü'nün "2012 Yılı Kümülatif Ağırlıklı Komple Analiz Değerleri" tablosundan alınmıştır.</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</si>
</sst>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00000"/>
    <numFmt numFmtId="166" formatCode="0.0000"/>
    <numFmt numFmtId="167" formatCode="#,##0.0000"/>
    <numFmt numFmtId="168" formatCode="0.000000"/>
    <numFmt numFmtId="169" formatCode="0.0%"/>
  </numFmts>
  <fonts count="45">
    <font>
      <sz val="10"/>
      <name val="Arial"/>
      <charset val="162"/>
    </font>
    <font>
      <sz val="11"/>
      <color theme="1"/>
      <name val="Calibri"/>
      <family val="2"/>
      <charset val="162"/>
      <scheme val="minor"/>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sz val="16"/>
      <name val="Arial"/>
      <family val="2"/>
      <charset val="162"/>
    </font>
    <font>
      <b/>
      <sz val="20"/>
      <name val="Arial"/>
      <family val="2"/>
      <charset val="162"/>
    </font>
    <font>
      <b/>
      <sz val="8"/>
      <name val="Arial"/>
      <family val="2"/>
      <charset val="162"/>
    </font>
    <font>
      <sz val="8"/>
      <name val="Arial"/>
      <family val="2"/>
      <charset val="162"/>
    </font>
    <font>
      <sz val="8"/>
      <name val="Arial"/>
      <family val="2"/>
    </font>
    <font>
      <b/>
      <sz val="8"/>
      <name val="Arial"/>
      <family val="2"/>
    </font>
    <font>
      <vertAlign val="superscript"/>
      <sz val="8"/>
      <name val="Arial"/>
      <family val="2"/>
      <charset val="162"/>
    </font>
    <font>
      <vertAlign val="superscript"/>
      <sz val="8"/>
      <name val="Arial"/>
      <family val="2"/>
    </font>
    <font>
      <sz val="8"/>
      <name val="NewsGoth Cn BT"/>
      <family val="2"/>
    </font>
    <font>
      <b/>
      <sz val="8"/>
      <name val="NewsGoth Cn BT"/>
      <charset val="162"/>
    </font>
    <font>
      <b/>
      <sz val="8"/>
      <name val="NewsGoth Cn BT"/>
      <family val="2"/>
    </font>
    <font>
      <sz val="10"/>
      <name val="Arial"/>
      <family val="2"/>
      <charset val="162"/>
    </font>
  </fonts>
  <fills count="70">
    <fill>
      <patternFill patternType="none"/>
    </fill>
    <fill>
      <patternFill patternType="gray125"/>
    </fill>
    <fill>
      <patternFill patternType="solid">
        <fgColor rgb="FFFFFF00"/>
        <bgColor indexed="64"/>
      </patternFill>
    </fill>
    <fill>
      <patternFill patternType="solid">
        <fgColor rgb="FFFFFF8B"/>
        <bgColor indexed="64"/>
      </patternFill>
    </fill>
    <fill>
      <patternFill patternType="solid">
        <fgColor theme="7" tint="0.59999389629810485"/>
        <bgColor indexed="64"/>
      </patternFill>
    </fill>
    <fill>
      <patternFill patternType="solid">
        <fgColor rgb="FF10E671"/>
        <bgColor indexed="64"/>
      </patternFill>
    </fill>
    <fill>
      <patternFill patternType="solid">
        <fgColor rgb="FF2FF187"/>
        <bgColor indexed="64"/>
      </patternFill>
    </fill>
    <fill>
      <patternFill patternType="solid">
        <fgColor rgb="FFE2FBFE"/>
        <bgColor indexed="64"/>
      </patternFill>
    </fill>
    <fill>
      <patternFill patternType="solid">
        <fgColor rgb="FFBCF6FC"/>
        <bgColor indexed="64"/>
      </patternFill>
    </fill>
    <fill>
      <patternFill patternType="solid">
        <fgColor rgb="FF92F6BF"/>
        <bgColor indexed="64"/>
      </patternFill>
    </fill>
    <fill>
      <patternFill patternType="solid">
        <fgColor rgb="FF5EF4A2"/>
        <bgColor indexed="64"/>
      </patternFill>
    </fill>
    <fill>
      <patternFill patternType="solid">
        <fgColor rgb="FFFABA86"/>
        <bgColor indexed="64"/>
      </patternFill>
    </fill>
    <fill>
      <patternFill patternType="solid">
        <fgColor theme="9" tint="0.59999389629810485"/>
        <bgColor indexed="64"/>
      </patternFill>
    </fill>
    <fill>
      <patternFill patternType="solid">
        <fgColor rgb="FFFFFFD1"/>
        <bgColor indexed="64"/>
      </patternFill>
    </fill>
    <fill>
      <patternFill patternType="solid">
        <fgColor rgb="FF91F7BF"/>
        <bgColor indexed="64"/>
      </patternFill>
    </fill>
    <fill>
      <patternFill patternType="solid">
        <fgColor rgb="FF62F4A4"/>
        <bgColor indexed="64"/>
      </patternFill>
    </fill>
    <fill>
      <patternFill patternType="solid">
        <fgColor rgb="FF21EF7E"/>
        <bgColor indexed="64"/>
      </patternFill>
    </fill>
    <fill>
      <patternFill patternType="solid">
        <fgColor rgb="FFFFFFC9"/>
        <bgColor indexed="64"/>
      </patternFill>
    </fill>
    <fill>
      <patternFill patternType="solid">
        <fgColor rgb="FFFFFFB7"/>
        <bgColor indexed="64"/>
      </patternFill>
    </fill>
    <fill>
      <patternFill patternType="solid">
        <fgColor rgb="FFFFFF75"/>
        <bgColor indexed="64"/>
      </patternFill>
    </fill>
    <fill>
      <patternFill patternType="solid">
        <fgColor rgb="FFFFFF3F"/>
        <bgColor indexed="64"/>
      </patternFill>
    </fill>
    <fill>
      <patternFill patternType="solid">
        <fgColor rgb="FFFFFF2F"/>
        <bgColor indexed="64"/>
      </patternFill>
    </fill>
    <fill>
      <patternFill patternType="solid">
        <fgColor theme="8" tint="0.59999389629810485"/>
        <bgColor indexed="64"/>
      </patternFill>
    </fill>
    <fill>
      <patternFill patternType="solid">
        <fgColor rgb="FFFABD8A"/>
        <bgColor indexed="64"/>
      </patternFill>
    </fill>
    <fill>
      <patternFill patternType="solid">
        <fgColor rgb="FFCDE8EF"/>
        <bgColor indexed="64"/>
      </patternFill>
    </fill>
    <fill>
      <patternFill patternType="solid">
        <fgColor rgb="FF11E973"/>
        <bgColor indexed="64"/>
      </patternFill>
    </fill>
    <fill>
      <patternFill patternType="solid">
        <fgColor rgb="FFFFFF5B"/>
        <bgColor indexed="64"/>
      </patternFill>
    </fill>
    <fill>
      <patternFill patternType="solid">
        <fgColor rgb="FFFFFF8F"/>
        <bgColor indexed="64"/>
      </patternFill>
    </fill>
    <fill>
      <patternFill patternType="solid">
        <fgColor rgb="FFFFFFA7"/>
        <bgColor indexed="64"/>
      </patternFill>
    </fill>
    <fill>
      <patternFill patternType="solid">
        <fgColor rgb="FFEBF6F9"/>
        <bgColor indexed="64"/>
      </patternFill>
    </fill>
    <fill>
      <patternFill patternType="solid">
        <fgColor rgb="FFD3CEB1"/>
        <bgColor indexed="64"/>
      </patternFill>
    </fill>
    <fill>
      <patternFill patternType="solid">
        <fgColor rgb="FFDBD7BF"/>
        <bgColor indexed="64"/>
      </patternFill>
    </fill>
    <fill>
      <patternFill patternType="solid">
        <fgColor rgb="FFFFFF19"/>
        <bgColor indexed="64"/>
      </patternFill>
    </fill>
    <fill>
      <patternFill patternType="solid">
        <fgColor rgb="FFFFFFDD"/>
        <bgColor indexed="64"/>
      </patternFill>
    </fill>
    <fill>
      <patternFill patternType="solid">
        <fgColor rgb="FFFFFFC5"/>
        <bgColor indexed="64"/>
      </patternFill>
    </fill>
    <fill>
      <patternFill patternType="solid">
        <fgColor rgb="FFFFFFB3"/>
        <bgColor indexed="64"/>
      </patternFill>
    </fill>
    <fill>
      <patternFill patternType="solid">
        <fgColor rgb="FFFFFF9B"/>
        <bgColor indexed="64"/>
      </patternFill>
    </fill>
    <fill>
      <patternFill patternType="solid">
        <fgColor rgb="FFFFFF79"/>
        <bgColor indexed="64"/>
      </patternFill>
    </fill>
    <fill>
      <patternFill patternType="solid">
        <fgColor rgb="FFFFFF4B"/>
        <bgColor indexed="64"/>
      </patternFill>
    </fill>
    <fill>
      <patternFill patternType="solid">
        <fgColor rgb="FFFFFF09"/>
        <bgColor indexed="64"/>
      </patternFill>
    </fill>
    <fill>
      <patternFill patternType="solid">
        <fgColor rgb="FFFFFF05"/>
        <bgColor indexed="64"/>
      </patternFill>
    </fill>
    <fill>
      <patternFill patternType="solid">
        <fgColor rgb="FFFFFF11"/>
        <bgColor indexed="64"/>
      </patternFill>
    </fill>
    <fill>
      <patternFill patternType="solid">
        <fgColor rgb="FFFFFF25"/>
        <bgColor indexed="64"/>
      </patternFill>
    </fill>
    <fill>
      <patternFill patternType="solid">
        <fgColor rgb="FFFFFF01"/>
        <bgColor indexed="64"/>
      </patternFill>
    </fill>
    <fill>
      <patternFill patternType="solid">
        <fgColor rgb="FFDFF1F5"/>
        <bgColor indexed="64"/>
      </patternFill>
    </fill>
    <fill>
      <patternFill patternType="solid">
        <fgColor rgb="FFF2EC00"/>
        <bgColor indexed="64"/>
      </patternFill>
    </fill>
    <fill>
      <patternFill patternType="solid">
        <fgColor rgb="FFEBE600"/>
        <bgColor indexed="64"/>
      </patternFill>
    </fill>
    <fill>
      <patternFill patternType="solid">
        <fgColor rgb="FF9FD3E1"/>
        <bgColor indexed="64"/>
      </patternFill>
    </fill>
    <fill>
      <patternFill patternType="solid">
        <fgColor rgb="FFC5E4ED"/>
        <bgColor indexed="64"/>
      </patternFill>
    </fill>
    <fill>
      <patternFill patternType="solid">
        <fgColor rgb="FFD1D1D1"/>
        <bgColor indexed="64"/>
      </patternFill>
    </fill>
    <fill>
      <patternFill patternType="solid">
        <fgColor theme="0" tint="-0.249977111117893"/>
        <bgColor indexed="64"/>
      </patternFill>
    </fill>
    <fill>
      <patternFill patternType="solid">
        <fgColor rgb="FFA6F8CB"/>
        <bgColor indexed="64"/>
      </patternFill>
    </fill>
    <fill>
      <patternFill patternType="solid">
        <fgColor rgb="FF6BF5A9"/>
        <bgColor indexed="64"/>
      </patternFill>
    </fill>
    <fill>
      <patternFill patternType="solid">
        <fgColor rgb="FFFAB882"/>
        <bgColor indexed="64"/>
      </patternFill>
    </fill>
    <fill>
      <patternFill patternType="solid">
        <fgColor rgb="FFCCDAEA"/>
        <bgColor indexed="64"/>
      </patternFill>
    </fill>
    <fill>
      <patternFill patternType="solid">
        <fgColor rgb="FFE7EEF5"/>
        <bgColor indexed="64"/>
      </patternFill>
    </fill>
    <fill>
      <patternFill patternType="solid">
        <fgColor rgb="FFE8E5D8"/>
        <bgColor indexed="64"/>
      </patternFill>
    </fill>
    <fill>
      <patternFill patternType="solid">
        <fgColor rgb="FFE1DDCD"/>
        <bgColor indexed="64"/>
      </patternFill>
    </fill>
    <fill>
      <patternFill patternType="solid">
        <fgColor rgb="FF99FFCC"/>
        <bgColor indexed="64"/>
      </patternFill>
    </fill>
    <fill>
      <patternFill patternType="solid">
        <fgColor rgb="FF6DFFB6"/>
        <bgColor indexed="64"/>
      </patternFill>
    </fill>
    <fill>
      <patternFill patternType="solid">
        <fgColor rgb="FF2DFF96"/>
        <bgColor indexed="64"/>
      </patternFill>
    </fill>
    <fill>
      <patternFill patternType="solid">
        <fgColor rgb="FF05FF82"/>
        <bgColor indexed="64"/>
      </patternFill>
    </fill>
    <fill>
      <patternFill patternType="solid">
        <fgColor rgb="FFFFFFC1"/>
        <bgColor indexed="64"/>
      </patternFill>
    </fill>
    <fill>
      <patternFill patternType="solid">
        <fgColor rgb="FFFFFF1D"/>
        <bgColor indexed="64"/>
      </patternFill>
    </fill>
    <fill>
      <patternFill patternType="solid">
        <fgColor rgb="FFFFFF0D"/>
        <bgColor indexed="64"/>
      </patternFill>
    </fill>
    <fill>
      <patternFill patternType="solid">
        <fgColor rgb="FFFFFA00"/>
        <bgColor indexed="64"/>
      </patternFill>
    </fill>
    <fill>
      <patternFill patternType="solid">
        <fgColor rgb="FFDBFAFD"/>
        <bgColor indexed="64"/>
      </patternFill>
    </fill>
    <fill>
      <patternFill patternType="solid">
        <fgColor rgb="FFFFDC6D"/>
        <bgColor indexed="64"/>
      </patternFill>
    </fill>
    <fill>
      <patternFill patternType="solid">
        <fgColor rgb="FFFFFF6D"/>
        <bgColor indexed="64"/>
      </patternFill>
    </fill>
    <fill>
      <patternFill patternType="solid">
        <fgColor rgb="FFFFFF89"/>
        <bgColor indexed="64"/>
      </patternFill>
    </fill>
  </fills>
  <borders count="73">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44" fillId="0" borderId="0"/>
  </cellStyleXfs>
  <cellXfs count="890">
    <xf numFmtId="0" fontId="0" fillId="0" borderId="0" xfId="0"/>
    <xf numFmtId="0" fontId="10" fillId="0" borderId="0" xfId="0" applyFont="1" applyFill="1" applyAlignment="1">
      <alignment vertical="center"/>
    </xf>
    <xf numFmtId="0" fontId="7" fillId="0" borderId="0" xfId="0" applyFont="1" applyFill="1"/>
    <xf numFmtId="0" fontId="8" fillId="0" borderId="0" xfId="0" applyFont="1" applyFill="1"/>
    <xf numFmtId="0" fontId="10" fillId="0" borderId="0" xfId="0" applyFont="1" applyFill="1"/>
    <xf numFmtId="165" fontId="10" fillId="0" borderId="0" xfId="0" applyNumberFormat="1" applyFont="1" applyFill="1" applyAlignment="1">
      <alignment horizontal="center"/>
    </xf>
    <xf numFmtId="0" fontId="10" fillId="0" borderId="0" xfId="0" applyFont="1" applyFill="1" applyBorder="1" applyAlignment="1">
      <alignment horizontal="left"/>
    </xf>
    <xf numFmtId="165" fontId="10" fillId="0" borderId="0" xfId="0" applyNumberFormat="1" applyFont="1" applyFill="1"/>
    <xf numFmtId="0" fontId="10" fillId="0" borderId="0" xfId="0" applyFont="1" applyFill="1" applyAlignment="1">
      <alignment horizontal="center"/>
    </xf>
    <xf numFmtId="0" fontId="18" fillId="0" borderId="16"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7" fillId="0" borderId="0" xfId="0" applyFont="1" applyFill="1" applyBorder="1"/>
    <xf numFmtId="0" fontId="8" fillId="27" borderId="15" xfId="0" applyFont="1" applyFill="1" applyBorder="1" applyAlignment="1">
      <alignment horizontal="center" vertical="center"/>
    </xf>
    <xf numFmtId="0" fontId="16" fillId="27" borderId="3" xfId="0" applyFont="1" applyFill="1" applyBorder="1" applyAlignment="1">
      <alignment horizontal="center" vertical="center" wrapText="1"/>
    </xf>
    <xf numFmtId="0" fontId="2" fillId="27" borderId="9" xfId="0" applyFont="1" applyFill="1" applyBorder="1" applyAlignment="1">
      <alignment horizontal="center" vertical="center" wrapText="1"/>
    </xf>
    <xf numFmtId="0" fontId="7" fillId="27" borderId="7" xfId="0" applyFont="1" applyFill="1" applyBorder="1" applyAlignment="1">
      <alignment horizontal="center" vertical="center" wrapText="1"/>
    </xf>
    <xf numFmtId="3" fontId="19" fillId="27" borderId="4" xfId="0" applyNumberFormat="1" applyFont="1" applyFill="1" applyBorder="1" applyAlignment="1">
      <alignment vertical="center" wrapText="1"/>
    </xf>
    <xf numFmtId="9" fontId="7" fillId="27" borderId="2" xfId="0" applyNumberFormat="1" applyFont="1" applyFill="1" applyBorder="1" applyAlignment="1">
      <alignment horizontal="center" vertical="center"/>
    </xf>
    <xf numFmtId="0" fontId="5" fillId="27" borderId="3" xfId="0" applyFont="1" applyFill="1" applyBorder="1" applyAlignment="1">
      <alignment horizontal="center" vertical="center" wrapText="1"/>
    </xf>
    <xf numFmtId="168" fontId="3" fillId="27" borderId="2" xfId="0" applyNumberFormat="1" applyFont="1" applyFill="1" applyBorder="1" applyAlignment="1">
      <alignment horizontal="center" vertical="center"/>
    </xf>
    <xf numFmtId="3" fontId="3" fillId="27" borderId="7" xfId="0" applyNumberFormat="1" applyFont="1" applyFill="1" applyBorder="1" applyAlignment="1">
      <alignment horizontal="center" vertical="center"/>
    </xf>
    <xf numFmtId="167" fontId="5" fillId="27" borderId="4" xfId="0" applyNumberFormat="1" applyFont="1" applyFill="1" applyBorder="1" applyAlignment="1">
      <alignment vertical="center" wrapText="1"/>
    </xf>
    <xf numFmtId="169" fontId="8" fillId="27" borderId="8" xfId="0" applyNumberFormat="1" applyFont="1" applyFill="1" applyBorder="1" applyAlignment="1">
      <alignment horizontal="center" vertical="center"/>
    </xf>
    <xf numFmtId="0" fontId="8" fillId="27" borderId="9" xfId="0" applyFont="1" applyFill="1" applyBorder="1" applyAlignment="1">
      <alignment horizontal="center" vertical="center"/>
    </xf>
    <xf numFmtId="0" fontId="4" fillId="27" borderId="3" xfId="0" applyFont="1" applyFill="1" applyBorder="1" applyAlignment="1">
      <alignment horizontal="center" vertical="center" wrapText="1"/>
    </xf>
    <xf numFmtId="0" fontId="8" fillId="29" borderId="9" xfId="0" applyFont="1" applyFill="1" applyBorder="1" applyAlignment="1">
      <alignment horizontal="center" vertical="center"/>
    </xf>
    <xf numFmtId="0" fontId="4" fillId="29" borderId="3" xfId="0" applyFont="1" applyFill="1" applyBorder="1" applyAlignment="1">
      <alignment horizontal="center" vertical="center" wrapText="1"/>
    </xf>
    <xf numFmtId="0" fontId="14" fillId="29" borderId="9" xfId="0" applyFont="1" applyFill="1" applyBorder="1" applyAlignment="1">
      <alignment horizontal="center" vertical="center" wrapText="1"/>
    </xf>
    <xf numFmtId="0" fontId="7" fillId="29" borderId="7" xfId="0" applyFont="1" applyFill="1" applyBorder="1" applyAlignment="1">
      <alignment horizontal="center" vertical="center" wrapText="1"/>
    </xf>
    <xf numFmtId="3" fontId="19" fillId="29" borderId="4" xfId="0" applyNumberFormat="1" applyFont="1" applyFill="1" applyBorder="1" applyAlignment="1">
      <alignment vertical="center" wrapText="1"/>
    </xf>
    <xf numFmtId="9" fontId="7" fillId="29" borderId="2" xfId="0" applyNumberFormat="1" applyFont="1" applyFill="1" applyBorder="1" applyAlignment="1">
      <alignment horizontal="center" vertical="center"/>
    </xf>
    <xf numFmtId="0" fontId="5" fillId="29" borderId="3" xfId="0" applyFont="1" applyFill="1" applyBorder="1" applyAlignment="1">
      <alignment horizontal="center" vertical="center" wrapText="1"/>
    </xf>
    <xf numFmtId="168" fontId="3" fillId="29" borderId="2" xfId="0" applyNumberFormat="1" applyFont="1" applyFill="1" applyBorder="1" applyAlignment="1">
      <alignment horizontal="center" vertical="center"/>
    </xf>
    <xf numFmtId="3" fontId="3" fillId="29" borderId="7" xfId="0" applyNumberFormat="1" applyFont="1" applyFill="1" applyBorder="1" applyAlignment="1">
      <alignment horizontal="center" vertical="center"/>
    </xf>
    <xf numFmtId="167" fontId="5" fillId="29" borderId="4" xfId="0" applyNumberFormat="1" applyFont="1" applyFill="1" applyBorder="1" applyAlignment="1">
      <alignment vertical="center" wrapText="1"/>
    </xf>
    <xf numFmtId="169" fontId="8" fillId="29" borderId="8" xfId="0" applyNumberFormat="1" applyFont="1" applyFill="1" applyBorder="1" applyAlignment="1">
      <alignment horizontal="center" vertical="center"/>
    </xf>
    <xf numFmtId="0" fontId="37" fillId="0" borderId="0" xfId="0" applyFont="1" applyFill="1" applyAlignment="1">
      <alignment vertical="center"/>
    </xf>
    <xf numFmtId="0" fontId="37" fillId="0" borderId="0" xfId="0" applyFont="1" applyFill="1"/>
    <xf numFmtId="0" fontId="36" fillId="0" borderId="14" xfId="0" applyFont="1" applyFill="1" applyBorder="1" applyAlignment="1">
      <alignment horizontal="center" vertical="center" wrapText="1"/>
    </xf>
    <xf numFmtId="0" fontId="35" fillId="0" borderId="16" xfId="0" applyFont="1" applyFill="1" applyBorder="1" applyAlignment="1">
      <alignment horizontal="center" vertical="center" wrapText="1"/>
    </xf>
    <xf numFmtId="0" fontId="38" fillId="13" borderId="9" xfId="0" applyFont="1" applyFill="1" applyBorder="1" applyAlignment="1">
      <alignment horizontal="center" vertical="center"/>
    </xf>
    <xf numFmtId="0" fontId="38" fillId="13" borderId="55" xfId="0" applyFont="1" applyFill="1" applyBorder="1" applyAlignment="1">
      <alignment horizontal="center" vertical="center" wrapText="1"/>
    </xf>
    <xf numFmtId="0" fontId="37" fillId="13" borderId="39" xfId="0" applyFont="1" applyFill="1" applyBorder="1" applyAlignment="1">
      <alignment horizontal="center" vertical="center" wrapText="1"/>
    </xf>
    <xf numFmtId="0" fontId="37" fillId="13" borderId="38" xfId="0" applyFont="1" applyFill="1" applyBorder="1" applyAlignment="1">
      <alignment horizontal="center" vertical="center" wrapText="1"/>
    </xf>
    <xf numFmtId="165" fontId="35" fillId="13" borderId="51" xfId="0" applyNumberFormat="1" applyFont="1" applyFill="1" applyBorder="1" applyAlignment="1">
      <alignment horizontal="center" vertical="center" wrapText="1"/>
    </xf>
    <xf numFmtId="3" fontId="36" fillId="13" borderId="52" xfId="0" applyNumberFormat="1" applyFont="1" applyFill="1" applyBorder="1" applyAlignment="1">
      <alignment vertical="center" wrapText="1"/>
    </xf>
    <xf numFmtId="9" fontId="37" fillId="13" borderId="51" xfId="0" applyNumberFormat="1" applyFont="1" applyFill="1" applyBorder="1" applyAlignment="1">
      <alignment horizontal="center" vertical="center"/>
    </xf>
    <xf numFmtId="164" fontId="37" fillId="13" borderId="55" xfId="0" applyNumberFormat="1" applyFont="1" applyFill="1" applyBorder="1" applyAlignment="1">
      <alignment horizontal="center" vertical="center" wrapText="1"/>
    </xf>
    <xf numFmtId="168" fontId="38" fillId="13" borderId="51" xfId="0" applyNumberFormat="1" applyFont="1" applyFill="1" applyBorder="1" applyAlignment="1">
      <alignment horizontal="center" vertical="center"/>
    </xf>
    <xf numFmtId="3" fontId="38" fillId="13" borderId="38" xfId="0" applyNumberFormat="1" applyFont="1" applyFill="1" applyBorder="1" applyAlignment="1">
      <alignment horizontal="center" vertical="center"/>
    </xf>
    <xf numFmtId="165" fontId="35" fillId="13" borderId="51" xfId="0" applyNumberFormat="1" applyFont="1" applyFill="1" applyBorder="1" applyAlignment="1">
      <alignment horizontal="right" vertical="center" wrapText="1"/>
    </xf>
    <xf numFmtId="167" fontId="37" fillId="13" borderId="52" xfId="0" applyNumberFormat="1" applyFont="1" applyFill="1" applyBorder="1" applyAlignment="1">
      <alignment vertical="center" wrapText="1"/>
    </xf>
    <xf numFmtId="169" fontId="38" fillId="13" borderId="40" xfId="0" applyNumberFormat="1" applyFont="1" applyFill="1" applyBorder="1" applyAlignment="1">
      <alignment horizontal="center" vertical="center"/>
    </xf>
    <xf numFmtId="0" fontId="35" fillId="13" borderId="39" xfId="0" applyFont="1" applyFill="1" applyBorder="1" applyAlignment="1">
      <alignment horizontal="center" vertical="center"/>
    </xf>
    <xf numFmtId="0" fontId="38" fillId="33" borderId="58" xfId="0" applyFont="1" applyFill="1" applyBorder="1" applyAlignment="1">
      <alignment horizontal="center" vertical="center" wrapText="1"/>
    </xf>
    <xf numFmtId="0" fontId="37" fillId="33" borderId="59" xfId="0" applyFont="1" applyFill="1" applyBorder="1" applyAlignment="1">
      <alignment horizontal="center" vertical="center" wrapText="1"/>
    </xf>
    <xf numFmtId="0" fontId="37" fillId="33" borderId="7" xfId="0" applyFont="1" applyFill="1" applyBorder="1" applyAlignment="1">
      <alignment horizontal="center" vertical="center" wrapText="1"/>
    </xf>
    <xf numFmtId="165" fontId="36" fillId="33" borderId="2" xfId="0" applyNumberFormat="1" applyFont="1" applyFill="1" applyBorder="1" applyAlignment="1">
      <alignment horizontal="right" vertical="center" wrapText="1"/>
    </xf>
    <xf numFmtId="0" fontId="38" fillId="17" borderId="15" xfId="0" applyFont="1" applyFill="1" applyBorder="1" applyAlignment="1">
      <alignment horizontal="center" vertical="center"/>
    </xf>
    <xf numFmtId="0" fontId="36" fillId="17" borderId="3" xfId="0" applyFont="1" applyFill="1" applyBorder="1" applyAlignment="1">
      <alignment horizontal="center" vertical="center" wrapText="1"/>
    </xf>
    <xf numFmtId="0" fontId="37" fillId="17" borderId="9" xfId="0" applyFont="1" applyFill="1" applyBorder="1" applyAlignment="1">
      <alignment horizontal="center" vertical="center" wrapText="1"/>
    </xf>
    <xf numFmtId="0" fontId="37" fillId="17" borderId="7" xfId="0" applyFont="1" applyFill="1" applyBorder="1" applyAlignment="1">
      <alignment horizontal="center" vertical="center" wrapText="1"/>
    </xf>
    <xf numFmtId="165" fontId="35" fillId="17" borderId="2" xfId="0" applyNumberFormat="1" applyFont="1" applyFill="1" applyBorder="1" applyAlignment="1">
      <alignment horizontal="center" vertical="center" wrapText="1"/>
    </xf>
    <xf numFmtId="3" fontId="36" fillId="17" borderId="4" xfId="0" applyNumberFormat="1" applyFont="1" applyFill="1" applyBorder="1" applyAlignment="1">
      <alignment vertical="center" wrapText="1"/>
    </xf>
    <xf numFmtId="9" fontId="37" fillId="17" borderId="2" xfId="0" applyNumberFormat="1" applyFont="1" applyFill="1" applyBorder="1" applyAlignment="1">
      <alignment horizontal="center" vertical="center"/>
    </xf>
    <xf numFmtId="0" fontId="37" fillId="17" borderId="3" xfId="0" applyFont="1" applyFill="1" applyBorder="1" applyAlignment="1">
      <alignment horizontal="center" vertical="center" wrapText="1"/>
    </xf>
    <xf numFmtId="168" fontId="38" fillId="17" borderId="2" xfId="0" applyNumberFormat="1" applyFont="1" applyFill="1" applyBorder="1" applyAlignment="1">
      <alignment horizontal="center" vertical="center"/>
    </xf>
    <xf numFmtId="3" fontId="38" fillId="17" borderId="7" xfId="0" applyNumberFormat="1" applyFont="1" applyFill="1" applyBorder="1" applyAlignment="1">
      <alignment horizontal="center" vertical="center"/>
    </xf>
    <xf numFmtId="165" fontId="35" fillId="17" borderId="2" xfId="0" applyNumberFormat="1" applyFont="1" applyFill="1" applyBorder="1" applyAlignment="1">
      <alignment horizontal="right" vertical="center" wrapText="1"/>
    </xf>
    <xf numFmtId="167" fontId="37" fillId="17" borderId="4" xfId="0" applyNumberFormat="1" applyFont="1" applyFill="1" applyBorder="1" applyAlignment="1">
      <alignment vertical="center" wrapText="1"/>
    </xf>
    <xf numFmtId="169" fontId="38" fillId="17" borderId="8" xfId="0" applyNumberFormat="1" applyFont="1" applyFill="1" applyBorder="1" applyAlignment="1">
      <alignment horizontal="center" vertical="center"/>
    </xf>
    <xf numFmtId="0" fontId="35" fillId="17" borderId="9" xfId="0" applyFont="1" applyFill="1" applyBorder="1" applyAlignment="1">
      <alignment horizontal="center" vertical="center"/>
    </xf>
    <xf numFmtId="0" fontId="36" fillId="33" borderId="1" xfId="0" applyFont="1" applyFill="1" applyBorder="1" applyAlignment="1">
      <alignment horizontal="center" vertical="center" wrapText="1"/>
    </xf>
    <xf numFmtId="0" fontId="38" fillId="17" borderId="9" xfId="0" applyFont="1" applyFill="1" applyBorder="1" applyAlignment="1">
      <alignment horizontal="center" vertical="center"/>
    </xf>
    <xf numFmtId="0" fontId="35" fillId="17" borderId="3" xfId="0" applyFont="1" applyFill="1" applyBorder="1" applyAlignment="1">
      <alignment horizontal="center" vertical="center" wrapText="1"/>
    </xf>
    <xf numFmtId="0" fontId="35" fillId="34" borderId="1" xfId="0" applyFont="1" applyFill="1" applyBorder="1" applyAlignment="1">
      <alignment horizontal="center" vertical="center" wrapText="1"/>
    </xf>
    <xf numFmtId="0" fontId="37" fillId="34" borderId="59" xfId="0" applyFont="1" applyFill="1" applyBorder="1" applyAlignment="1">
      <alignment horizontal="center" vertical="center" wrapText="1"/>
    </xf>
    <xf numFmtId="0" fontId="37" fillId="34" borderId="7" xfId="0" applyFont="1" applyFill="1" applyBorder="1" applyAlignment="1">
      <alignment horizontal="center" vertical="center" wrapText="1"/>
    </xf>
    <xf numFmtId="165" fontId="36" fillId="34" borderId="2" xfId="0" applyNumberFormat="1" applyFont="1" applyFill="1" applyBorder="1" applyAlignment="1">
      <alignment horizontal="right" vertical="center" wrapText="1"/>
    </xf>
    <xf numFmtId="0" fontId="38" fillId="18" borderId="15" xfId="0" applyFont="1" applyFill="1" applyBorder="1" applyAlignment="1">
      <alignment horizontal="center" vertical="center"/>
    </xf>
    <xf numFmtId="0" fontId="36" fillId="18" borderId="3" xfId="0" applyFont="1" applyFill="1" applyBorder="1" applyAlignment="1">
      <alignment horizontal="center" vertical="center" wrapText="1"/>
    </xf>
    <xf numFmtId="0" fontId="37" fillId="18" borderId="9" xfId="0" applyFont="1" applyFill="1" applyBorder="1" applyAlignment="1">
      <alignment horizontal="center" vertical="center" wrapText="1"/>
    </xf>
    <xf numFmtId="0" fontId="37" fillId="18" borderId="7" xfId="0" applyFont="1" applyFill="1" applyBorder="1" applyAlignment="1">
      <alignment horizontal="center" vertical="center" wrapText="1"/>
    </xf>
    <xf numFmtId="165" fontId="35" fillId="18" borderId="2" xfId="0" applyNumberFormat="1" applyFont="1" applyFill="1" applyBorder="1" applyAlignment="1">
      <alignment horizontal="center" vertical="center" wrapText="1"/>
    </xf>
    <xf numFmtId="3" fontId="36" fillId="18" borderId="4" xfId="0" applyNumberFormat="1" applyFont="1" applyFill="1" applyBorder="1" applyAlignment="1">
      <alignment vertical="center" wrapText="1"/>
    </xf>
    <xf numFmtId="9" fontId="37" fillId="18" borderId="2" xfId="0" applyNumberFormat="1" applyFont="1" applyFill="1" applyBorder="1" applyAlignment="1">
      <alignment horizontal="center" vertical="center"/>
    </xf>
    <xf numFmtId="0" fontId="37" fillId="18" borderId="3" xfId="0" applyFont="1" applyFill="1" applyBorder="1" applyAlignment="1">
      <alignment horizontal="center" vertical="center" wrapText="1"/>
    </xf>
    <xf numFmtId="168" fontId="38" fillId="18" borderId="2" xfId="0" applyNumberFormat="1" applyFont="1" applyFill="1" applyBorder="1" applyAlignment="1">
      <alignment horizontal="center" vertical="center"/>
    </xf>
    <xf numFmtId="3" fontId="38" fillId="18" borderId="7" xfId="0" applyNumberFormat="1" applyFont="1" applyFill="1" applyBorder="1" applyAlignment="1">
      <alignment horizontal="center" vertical="center"/>
    </xf>
    <xf numFmtId="165" fontId="35" fillId="18" borderId="2" xfId="0" applyNumberFormat="1" applyFont="1" applyFill="1" applyBorder="1" applyAlignment="1">
      <alignment horizontal="right" vertical="center" wrapText="1"/>
    </xf>
    <xf numFmtId="167" fontId="37" fillId="18" borderId="4" xfId="0" applyNumberFormat="1" applyFont="1" applyFill="1" applyBorder="1" applyAlignment="1">
      <alignment vertical="center" wrapText="1"/>
    </xf>
    <xf numFmtId="169" fontId="38" fillId="18" borderId="8" xfId="0" applyNumberFormat="1" applyFont="1" applyFill="1" applyBorder="1" applyAlignment="1">
      <alignment horizontal="center" vertical="center"/>
    </xf>
    <xf numFmtId="0" fontId="35" fillId="18" borderId="9" xfId="0" applyFont="1" applyFill="1" applyBorder="1" applyAlignment="1">
      <alignment horizontal="center" vertical="center"/>
    </xf>
    <xf numFmtId="168" fontId="35" fillId="0" borderId="0" xfId="0" applyNumberFormat="1" applyFont="1" applyFill="1"/>
    <xf numFmtId="0" fontId="38" fillId="18" borderId="9" xfId="0" applyFont="1" applyFill="1" applyBorder="1" applyAlignment="1">
      <alignment horizontal="center" vertical="center"/>
    </xf>
    <xf numFmtId="0" fontId="35" fillId="18" borderId="3" xfId="0" applyFont="1" applyFill="1" applyBorder="1" applyAlignment="1">
      <alignment horizontal="center" vertical="center" wrapText="1"/>
    </xf>
    <xf numFmtId="0" fontId="36" fillId="35" borderId="1" xfId="0" applyFont="1" applyFill="1" applyBorder="1" applyAlignment="1">
      <alignment horizontal="center" vertical="center" wrapText="1"/>
    </xf>
    <xf numFmtId="0" fontId="37" fillId="35" borderId="59" xfId="0" applyFont="1" applyFill="1" applyBorder="1" applyAlignment="1">
      <alignment horizontal="center" vertical="center" wrapText="1"/>
    </xf>
    <xf numFmtId="0" fontId="37" fillId="35" borderId="7" xfId="0" applyFont="1" applyFill="1" applyBorder="1" applyAlignment="1">
      <alignment horizontal="center" vertical="center" wrapText="1"/>
    </xf>
    <xf numFmtId="165" fontId="36" fillId="35" borderId="2" xfId="0" applyNumberFormat="1" applyFont="1" applyFill="1" applyBorder="1" applyAlignment="1">
      <alignment horizontal="right" vertical="center" wrapText="1"/>
    </xf>
    <xf numFmtId="0" fontId="38" fillId="35" borderId="1" xfId="0" applyFont="1" applyFill="1" applyBorder="1" applyAlignment="1">
      <alignment horizontal="center" vertical="center" wrapText="1"/>
    </xf>
    <xf numFmtId="0" fontId="38" fillId="28" borderId="15" xfId="0" applyFont="1" applyFill="1" applyBorder="1" applyAlignment="1">
      <alignment horizontal="center" vertical="center"/>
    </xf>
    <xf numFmtId="0" fontId="35" fillId="28" borderId="3" xfId="0" applyFont="1" applyFill="1" applyBorder="1" applyAlignment="1">
      <alignment horizontal="center" vertical="center" wrapText="1"/>
    </xf>
    <xf numFmtId="0" fontId="37" fillId="28" borderId="9" xfId="0" applyFont="1" applyFill="1" applyBorder="1" applyAlignment="1">
      <alignment horizontal="center" vertical="center" wrapText="1"/>
    </xf>
    <xf numFmtId="0" fontId="37" fillId="28" borderId="7" xfId="0" applyFont="1" applyFill="1" applyBorder="1" applyAlignment="1">
      <alignment horizontal="center" vertical="center" wrapText="1"/>
    </xf>
    <xf numFmtId="165" fontId="35" fillId="28" borderId="2" xfId="0" applyNumberFormat="1" applyFont="1" applyFill="1" applyBorder="1" applyAlignment="1">
      <alignment horizontal="center" vertical="center" wrapText="1"/>
    </xf>
    <xf numFmtId="3" fontId="36" fillId="28" borderId="4" xfId="0" applyNumberFormat="1" applyFont="1" applyFill="1" applyBorder="1" applyAlignment="1">
      <alignment vertical="center" wrapText="1"/>
    </xf>
    <xf numFmtId="9" fontId="37" fillId="28" borderId="2" xfId="0" applyNumberFormat="1" applyFont="1" applyFill="1" applyBorder="1" applyAlignment="1">
      <alignment horizontal="center" vertical="center"/>
    </xf>
    <xf numFmtId="0" fontId="37" fillId="28" borderId="3" xfId="0" applyFont="1" applyFill="1" applyBorder="1" applyAlignment="1">
      <alignment horizontal="center" vertical="center" wrapText="1"/>
    </xf>
    <xf numFmtId="168" fontId="38" fillId="28" borderId="2" xfId="0" applyNumberFormat="1" applyFont="1" applyFill="1" applyBorder="1" applyAlignment="1">
      <alignment horizontal="center" vertical="center"/>
    </xf>
    <xf numFmtId="3" fontId="38" fillId="28" borderId="7" xfId="0" applyNumberFormat="1" applyFont="1" applyFill="1" applyBorder="1" applyAlignment="1">
      <alignment horizontal="center" vertical="center"/>
    </xf>
    <xf numFmtId="165" fontId="35" fillId="28" borderId="2" xfId="0" applyNumberFormat="1" applyFont="1" applyFill="1" applyBorder="1" applyAlignment="1">
      <alignment horizontal="right" vertical="center" wrapText="1"/>
    </xf>
    <xf numFmtId="167" fontId="37" fillId="28" borderId="4" xfId="0" applyNumberFormat="1" applyFont="1" applyFill="1" applyBorder="1" applyAlignment="1">
      <alignment vertical="center" wrapText="1"/>
    </xf>
    <xf numFmtId="169" fontId="38" fillId="28" borderId="8" xfId="0" applyNumberFormat="1" applyFont="1" applyFill="1" applyBorder="1" applyAlignment="1">
      <alignment horizontal="center" vertical="center"/>
    </xf>
    <xf numFmtId="0" fontId="35" fillId="28" borderId="9" xfId="0" applyFont="1" applyFill="1" applyBorder="1" applyAlignment="1">
      <alignment horizontal="center" vertical="center"/>
    </xf>
    <xf numFmtId="0" fontId="38" fillId="36" borderId="58" xfId="0" applyFont="1" applyFill="1" applyBorder="1" applyAlignment="1">
      <alignment horizontal="center" vertical="center" wrapText="1"/>
    </xf>
    <xf numFmtId="0" fontId="37" fillId="36" borderId="60" xfId="0" applyFont="1" applyFill="1" applyBorder="1" applyAlignment="1">
      <alignment horizontal="center" vertical="center" wrapText="1"/>
    </xf>
    <xf numFmtId="0" fontId="37" fillId="36" borderId="61" xfId="0" applyFont="1" applyFill="1" applyBorder="1" applyAlignment="1">
      <alignment horizontal="center" vertical="center" wrapText="1"/>
    </xf>
    <xf numFmtId="165" fontId="36" fillId="36" borderId="2" xfId="0" applyNumberFormat="1" applyFont="1" applyFill="1" applyBorder="1" applyAlignment="1">
      <alignment horizontal="right" vertical="center" wrapText="1"/>
    </xf>
    <xf numFmtId="0" fontId="38" fillId="28" borderId="9" xfId="0" applyFont="1" applyFill="1" applyBorder="1" applyAlignment="1">
      <alignment horizontal="center" vertical="center"/>
    </xf>
    <xf numFmtId="0" fontId="38" fillId="28" borderId="3" xfId="0" applyFont="1" applyFill="1" applyBorder="1" applyAlignment="1">
      <alignment horizontal="center" vertical="center" wrapText="1"/>
    </xf>
    <xf numFmtId="164" fontId="37" fillId="28" borderId="3" xfId="0" applyNumberFormat="1" applyFont="1" applyFill="1" applyBorder="1" applyAlignment="1">
      <alignment horizontal="center" vertical="center" wrapText="1"/>
    </xf>
    <xf numFmtId="0" fontId="35" fillId="36" borderId="1" xfId="0" applyFont="1" applyFill="1" applyBorder="1" applyAlignment="1">
      <alignment horizontal="center" vertical="center" wrapText="1"/>
    </xf>
    <xf numFmtId="0" fontId="37" fillId="36" borderId="59" xfId="0" applyFont="1" applyFill="1" applyBorder="1" applyAlignment="1">
      <alignment horizontal="center" vertical="center" wrapText="1"/>
    </xf>
    <xf numFmtId="0" fontId="37" fillId="36" borderId="7" xfId="0" applyFont="1" applyFill="1" applyBorder="1" applyAlignment="1">
      <alignment horizontal="center" vertical="center" wrapText="1"/>
    </xf>
    <xf numFmtId="0" fontId="35" fillId="37" borderId="1" xfId="0" applyFont="1" applyFill="1" applyBorder="1" applyAlignment="1">
      <alignment horizontal="center" vertical="center" wrapText="1"/>
    </xf>
    <xf numFmtId="0" fontId="37" fillId="37" borderId="59" xfId="0" applyFont="1" applyFill="1" applyBorder="1" applyAlignment="1">
      <alignment horizontal="center" vertical="center" wrapText="1"/>
    </xf>
    <xf numFmtId="0" fontId="37" fillId="37" borderId="7" xfId="0" applyFont="1" applyFill="1" applyBorder="1" applyAlignment="1">
      <alignment horizontal="center" vertical="center" wrapText="1"/>
    </xf>
    <xf numFmtId="165" fontId="36" fillId="37" borderId="2" xfId="0" applyNumberFormat="1" applyFont="1" applyFill="1" applyBorder="1" applyAlignment="1">
      <alignment horizontal="right" vertical="center" wrapText="1"/>
    </xf>
    <xf numFmtId="0" fontId="35" fillId="0" borderId="0" xfId="0" applyFont="1" applyFill="1"/>
    <xf numFmtId="0" fontId="38" fillId="27" borderId="9" xfId="0" applyFont="1" applyFill="1" applyBorder="1" applyAlignment="1">
      <alignment horizontal="center" vertical="center"/>
    </xf>
    <xf numFmtId="0" fontId="35" fillId="27" borderId="3" xfId="0" applyFont="1" applyFill="1" applyBorder="1" applyAlignment="1">
      <alignment horizontal="center" vertical="center" wrapText="1"/>
    </xf>
    <xf numFmtId="0" fontId="37" fillId="27" borderId="9" xfId="0" applyFont="1" applyFill="1" applyBorder="1" applyAlignment="1">
      <alignment horizontal="center" vertical="center" wrapText="1"/>
    </xf>
    <xf numFmtId="0" fontId="37" fillId="27" borderId="7" xfId="0" applyFont="1" applyFill="1" applyBorder="1" applyAlignment="1">
      <alignment horizontal="center" vertical="center" wrapText="1"/>
    </xf>
    <xf numFmtId="165" fontId="35" fillId="27" borderId="2" xfId="0" applyNumberFormat="1" applyFont="1" applyFill="1" applyBorder="1" applyAlignment="1">
      <alignment horizontal="center" vertical="center" wrapText="1"/>
    </xf>
    <xf numFmtId="3" fontId="36" fillId="27" borderId="4" xfId="0" applyNumberFormat="1" applyFont="1" applyFill="1" applyBorder="1" applyAlignment="1">
      <alignment vertical="center" wrapText="1"/>
    </xf>
    <xf numFmtId="9" fontId="37" fillId="27" borderId="2" xfId="0" applyNumberFormat="1" applyFont="1" applyFill="1" applyBorder="1" applyAlignment="1">
      <alignment horizontal="center" vertical="center"/>
    </xf>
    <xf numFmtId="0" fontId="37" fillId="27" borderId="3" xfId="0" applyFont="1" applyFill="1" applyBorder="1" applyAlignment="1">
      <alignment horizontal="center" vertical="center" wrapText="1"/>
    </xf>
    <xf numFmtId="168" fontId="38" fillId="27" borderId="2" xfId="0" applyNumberFormat="1" applyFont="1" applyFill="1" applyBorder="1" applyAlignment="1">
      <alignment horizontal="center" vertical="center"/>
    </xf>
    <xf numFmtId="3" fontId="38" fillId="27" borderId="7" xfId="0" applyNumberFormat="1" applyFont="1" applyFill="1" applyBorder="1" applyAlignment="1">
      <alignment horizontal="center" vertical="center"/>
    </xf>
    <xf numFmtId="165" fontId="35" fillId="27" borderId="2" xfId="0" applyNumberFormat="1" applyFont="1" applyFill="1" applyBorder="1" applyAlignment="1">
      <alignment horizontal="right" vertical="center" wrapText="1"/>
    </xf>
    <xf numFmtId="167" fontId="37" fillId="27" borderId="4" xfId="0" applyNumberFormat="1" applyFont="1" applyFill="1" applyBorder="1" applyAlignment="1">
      <alignment vertical="center" wrapText="1"/>
    </xf>
    <xf numFmtId="169" fontId="38" fillId="27" borderId="8" xfId="0" applyNumberFormat="1" applyFont="1" applyFill="1" applyBorder="1" applyAlignment="1">
      <alignment horizontal="center" vertical="center"/>
    </xf>
    <xf numFmtId="0" fontId="35" fillId="27" borderId="9" xfId="0" applyFont="1" applyFill="1" applyBorder="1" applyAlignment="1">
      <alignment horizontal="center" vertical="center"/>
    </xf>
    <xf numFmtId="0" fontId="38" fillId="27" borderId="15" xfId="0" applyFont="1" applyFill="1" applyBorder="1" applyAlignment="1">
      <alignment horizontal="center" vertical="center"/>
    </xf>
    <xf numFmtId="0" fontId="38" fillId="27" borderId="3" xfId="0" applyFont="1" applyFill="1" applyBorder="1" applyAlignment="1">
      <alignment horizontal="center" vertical="center" wrapText="1"/>
    </xf>
    <xf numFmtId="0" fontId="38" fillId="37" borderId="58" xfId="0" applyFont="1" applyFill="1" applyBorder="1" applyAlignment="1">
      <alignment horizontal="center" vertical="center" wrapText="1"/>
    </xf>
    <xf numFmtId="0" fontId="38" fillId="29" borderId="9" xfId="0" applyFont="1" applyFill="1" applyBorder="1" applyAlignment="1">
      <alignment horizontal="center" vertical="center"/>
    </xf>
    <xf numFmtId="0" fontId="38" fillId="29" borderId="3" xfId="0" applyFont="1" applyFill="1" applyBorder="1" applyAlignment="1">
      <alignment horizontal="center" vertical="center" wrapText="1"/>
    </xf>
    <xf numFmtId="0" fontId="41" fillId="29" borderId="9" xfId="0" applyFont="1" applyFill="1" applyBorder="1" applyAlignment="1">
      <alignment horizontal="center" vertical="center" wrapText="1"/>
    </xf>
    <xf numFmtId="0" fontId="37" fillId="29" borderId="7" xfId="0" applyFont="1" applyFill="1" applyBorder="1" applyAlignment="1">
      <alignment horizontal="center" vertical="center" wrapText="1"/>
    </xf>
    <xf numFmtId="165" fontId="35" fillId="29" borderId="2" xfId="0" applyNumberFormat="1" applyFont="1" applyFill="1" applyBorder="1" applyAlignment="1">
      <alignment horizontal="center" vertical="center" wrapText="1"/>
    </xf>
    <xf numFmtId="3" fontId="36" fillId="29" borderId="4" xfId="0" applyNumberFormat="1" applyFont="1" applyFill="1" applyBorder="1" applyAlignment="1">
      <alignment vertical="center" wrapText="1"/>
    </xf>
    <xf numFmtId="9" fontId="37" fillId="29" borderId="2" xfId="0" applyNumberFormat="1" applyFont="1" applyFill="1" applyBorder="1" applyAlignment="1">
      <alignment horizontal="center" vertical="center"/>
    </xf>
    <xf numFmtId="0" fontId="37" fillId="29" borderId="3" xfId="0" applyFont="1" applyFill="1" applyBorder="1" applyAlignment="1">
      <alignment horizontal="center" vertical="center" wrapText="1"/>
    </xf>
    <xf numFmtId="168" fontId="38" fillId="29" borderId="2" xfId="0" applyNumberFormat="1" applyFont="1" applyFill="1" applyBorder="1" applyAlignment="1">
      <alignment horizontal="center" vertical="center"/>
    </xf>
    <xf numFmtId="3" fontId="38" fillId="29" borderId="7" xfId="0" applyNumberFormat="1" applyFont="1" applyFill="1" applyBorder="1" applyAlignment="1">
      <alignment horizontal="center" vertical="center"/>
    </xf>
    <xf numFmtId="165" fontId="35" fillId="29" borderId="2" xfId="0" applyNumberFormat="1" applyFont="1" applyFill="1" applyBorder="1" applyAlignment="1">
      <alignment horizontal="right" vertical="center" wrapText="1"/>
    </xf>
    <xf numFmtId="167" fontId="37" fillId="29" borderId="4" xfId="0" applyNumberFormat="1" applyFont="1" applyFill="1" applyBorder="1" applyAlignment="1">
      <alignment vertical="center" wrapText="1"/>
    </xf>
    <xf numFmtId="169" fontId="38" fillId="29" borderId="8" xfId="0" applyNumberFormat="1" applyFont="1" applyFill="1" applyBorder="1" applyAlignment="1">
      <alignment horizontal="center" vertical="center"/>
    </xf>
    <xf numFmtId="0" fontId="35" fillId="29" borderId="9" xfId="0" applyFont="1" applyFill="1" applyBorder="1" applyAlignment="1">
      <alignment horizontal="center" vertical="center"/>
    </xf>
    <xf numFmtId="0" fontId="36" fillId="38" borderId="1" xfId="0" applyFont="1" applyFill="1" applyBorder="1" applyAlignment="1">
      <alignment horizontal="center" vertical="center" wrapText="1"/>
    </xf>
    <xf numFmtId="0" fontId="37" fillId="38" borderId="59" xfId="0" applyFont="1" applyFill="1" applyBorder="1" applyAlignment="1">
      <alignment horizontal="center" vertical="center" wrapText="1"/>
    </xf>
    <xf numFmtId="0" fontId="37" fillId="38" borderId="7" xfId="0" applyFont="1" applyFill="1" applyBorder="1" applyAlignment="1">
      <alignment horizontal="center" vertical="center" wrapText="1"/>
    </xf>
    <xf numFmtId="165" fontId="36" fillId="38" borderId="2" xfId="0" applyNumberFormat="1" applyFont="1" applyFill="1" applyBorder="1" applyAlignment="1">
      <alignment horizontal="right" vertical="center" wrapText="1"/>
    </xf>
    <xf numFmtId="0" fontId="38" fillId="19" borderId="15" xfId="0" applyFont="1" applyFill="1" applyBorder="1" applyAlignment="1">
      <alignment horizontal="center" vertical="center"/>
    </xf>
    <xf numFmtId="0" fontId="36" fillId="19" borderId="3" xfId="0" applyFont="1" applyFill="1" applyBorder="1" applyAlignment="1">
      <alignment horizontal="center" vertical="center" wrapText="1"/>
    </xf>
    <xf numFmtId="0" fontId="37" fillId="19" borderId="9" xfId="0" applyFont="1" applyFill="1" applyBorder="1" applyAlignment="1">
      <alignment horizontal="center" vertical="center" wrapText="1"/>
    </xf>
    <xf numFmtId="0" fontId="37" fillId="19" borderId="7" xfId="0" applyFont="1" applyFill="1" applyBorder="1" applyAlignment="1">
      <alignment horizontal="center" vertical="center" wrapText="1"/>
    </xf>
    <xf numFmtId="165" fontId="35" fillId="19" borderId="2" xfId="0" applyNumberFormat="1" applyFont="1" applyFill="1" applyBorder="1" applyAlignment="1">
      <alignment horizontal="center" vertical="center" wrapText="1"/>
    </xf>
    <xf numFmtId="3" fontId="36" fillId="19" borderId="4" xfId="0" applyNumberFormat="1" applyFont="1" applyFill="1" applyBorder="1" applyAlignment="1">
      <alignment vertical="center" wrapText="1"/>
    </xf>
    <xf numFmtId="9" fontId="37" fillId="19" borderId="2" xfId="0" applyNumberFormat="1" applyFont="1" applyFill="1" applyBorder="1" applyAlignment="1">
      <alignment horizontal="center" vertical="center"/>
    </xf>
    <xf numFmtId="0" fontId="37" fillId="19" borderId="3" xfId="0" applyFont="1" applyFill="1" applyBorder="1" applyAlignment="1">
      <alignment horizontal="center" vertical="center" wrapText="1"/>
    </xf>
    <xf numFmtId="168" fontId="38" fillId="19" borderId="2" xfId="0" applyNumberFormat="1" applyFont="1" applyFill="1" applyBorder="1" applyAlignment="1">
      <alignment horizontal="center" vertical="center"/>
    </xf>
    <xf numFmtId="3" fontId="38" fillId="19" borderId="7" xfId="0" applyNumberFormat="1" applyFont="1" applyFill="1" applyBorder="1" applyAlignment="1">
      <alignment horizontal="center" vertical="center"/>
    </xf>
    <xf numFmtId="165" fontId="35" fillId="19" borderId="2" xfId="0" applyNumberFormat="1" applyFont="1" applyFill="1" applyBorder="1" applyAlignment="1">
      <alignment horizontal="right" vertical="center" wrapText="1"/>
    </xf>
    <xf numFmtId="167" fontId="37" fillId="19" borderId="4" xfId="0" applyNumberFormat="1" applyFont="1" applyFill="1" applyBorder="1" applyAlignment="1">
      <alignment vertical="center" wrapText="1"/>
    </xf>
    <xf numFmtId="169" fontId="38" fillId="19" borderId="8" xfId="0" applyNumberFormat="1" applyFont="1" applyFill="1" applyBorder="1" applyAlignment="1">
      <alignment horizontal="center" vertical="center"/>
    </xf>
    <xf numFmtId="0" fontId="35" fillId="19" borderId="9" xfId="0" applyFont="1" applyFill="1" applyBorder="1" applyAlignment="1">
      <alignment horizontal="center" vertical="center"/>
    </xf>
    <xf numFmtId="0" fontId="35" fillId="38" borderId="1" xfId="0" applyFont="1" applyFill="1" applyBorder="1" applyAlignment="1">
      <alignment horizontal="center" vertical="center" wrapText="1"/>
    </xf>
    <xf numFmtId="0" fontId="35" fillId="19" borderId="3" xfId="0" applyFont="1" applyFill="1" applyBorder="1" applyAlignment="1">
      <alignment horizontal="center" vertical="center" wrapText="1"/>
    </xf>
    <xf numFmtId="0" fontId="38" fillId="26" borderId="9" xfId="0" applyFont="1" applyFill="1" applyBorder="1" applyAlignment="1">
      <alignment horizontal="center" vertical="center"/>
    </xf>
    <xf numFmtId="0" fontId="35" fillId="26" borderId="3" xfId="0" applyFont="1" applyFill="1" applyBorder="1" applyAlignment="1">
      <alignment horizontal="center" vertical="center" wrapText="1"/>
    </xf>
    <xf numFmtId="0" fontId="37" fillId="26" borderId="9" xfId="0" applyFont="1" applyFill="1" applyBorder="1" applyAlignment="1">
      <alignment horizontal="center" vertical="center" wrapText="1"/>
    </xf>
    <xf numFmtId="0" fontId="37" fillId="26" borderId="7" xfId="0" applyFont="1" applyFill="1" applyBorder="1" applyAlignment="1">
      <alignment horizontal="center" vertical="center" wrapText="1"/>
    </xf>
    <xf numFmtId="165" fontId="35" fillId="26" borderId="2" xfId="0" applyNumberFormat="1" applyFont="1" applyFill="1" applyBorder="1" applyAlignment="1">
      <alignment horizontal="center" vertical="center" wrapText="1"/>
    </xf>
    <xf numFmtId="3" fontId="36" fillId="26" borderId="4" xfId="0" applyNumberFormat="1" applyFont="1" applyFill="1" applyBorder="1" applyAlignment="1">
      <alignment vertical="center" wrapText="1"/>
    </xf>
    <xf numFmtId="9" fontId="37" fillId="26" borderId="2" xfId="0" applyNumberFormat="1" applyFont="1" applyFill="1" applyBorder="1" applyAlignment="1">
      <alignment horizontal="center" vertical="center"/>
    </xf>
    <xf numFmtId="0" fontId="37" fillId="26" borderId="3" xfId="0" applyFont="1" applyFill="1" applyBorder="1" applyAlignment="1">
      <alignment horizontal="center" vertical="center" wrapText="1"/>
    </xf>
    <xf numFmtId="168" fontId="38" fillId="26" borderId="2" xfId="0" applyNumberFormat="1" applyFont="1" applyFill="1" applyBorder="1" applyAlignment="1">
      <alignment horizontal="center" vertical="center"/>
    </xf>
    <xf numFmtId="3" fontId="38" fillId="26" borderId="7" xfId="0" applyNumberFormat="1" applyFont="1" applyFill="1" applyBorder="1" applyAlignment="1">
      <alignment horizontal="center" vertical="center"/>
    </xf>
    <xf numFmtId="165" fontId="35" fillId="26" borderId="2" xfId="0" applyNumberFormat="1" applyFont="1" applyFill="1" applyBorder="1" applyAlignment="1">
      <alignment horizontal="right" vertical="center" wrapText="1"/>
    </xf>
    <xf numFmtId="167" fontId="37" fillId="26" borderId="4" xfId="0" applyNumberFormat="1" applyFont="1" applyFill="1" applyBorder="1" applyAlignment="1">
      <alignment vertical="center" wrapText="1"/>
    </xf>
    <xf numFmtId="169" fontId="38" fillId="26" borderId="8" xfId="0" applyNumberFormat="1" applyFont="1" applyFill="1" applyBorder="1" applyAlignment="1">
      <alignment horizontal="center" vertical="center"/>
    </xf>
    <xf numFmtId="0" fontId="35" fillId="26" borderId="9" xfId="0" applyFont="1" applyFill="1" applyBorder="1" applyAlignment="1">
      <alignment horizontal="center" vertical="center"/>
    </xf>
    <xf numFmtId="0" fontId="38" fillId="32" borderId="15" xfId="0" applyFont="1" applyFill="1" applyBorder="1" applyAlignment="1">
      <alignment horizontal="center" vertical="center"/>
    </xf>
    <xf numFmtId="0" fontId="36" fillId="32" borderId="3" xfId="0" applyFont="1" applyFill="1" applyBorder="1" applyAlignment="1">
      <alignment horizontal="center" vertical="center" wrapText="1"/>
    </xf>
    <xf numFmtId="0" fontId="37" fillId="32" borderId="9" xfId="0" applyFont="1" applyFill="1" applyBorder="1" applyAlignment="1">
      <alignment horizontal="center" vertical="center" wrapText="1"/>
    </xf>
    <xf numFmtId="0" fontId="37" fillId="32" borderId="7" xfId="0" applyFont="1" applyFill="1" applyBorder="1" applyAlignment="1">
      <alignment horizontal="center" vertical="center" wrapText="1"/>
    </xf>
    <xf numFmtId="165" fontId="35" fillId="32" borderId="2" xfId="0" applyNumberFormat="1" applyFont="1" applyFill="1" applyBorder="1" applyAlignment="1">
      <alignment horizontal="center" vertical="center" wrapText="1"/>
    </xf>
    <xf numFmtId="3" fontId="36" fillId="32" borderId="4" xfId="0" applyNumberFormat="1" applyFont="1" applyFill="1" applyBorder="1" applyAlignment="1">
      <alignment vertical="center" wrapText="1"/>
    </xf>
    <xf numFmtId="9" fontId="37" fillId="32" borderId="2" xfId="0" applyNumberFormat="1" applyFont="1" applyFill="1" applyBorder="1" applyAlignment="1">
      <alignment horizontal="center" vertical="center"/>
    </xf>
    <xf numFmtId="0" fontId="37" fillId="32" borderId="3" xfId="0" applyFont="1" applyFill="1" applyBorder="1" applyAlignment="1">
      <alignment horizontal="center" vertical="center" wrapText="1"/>
    </xf>
    <xf numFmtId="168" fontId="38" fillId="32" borderId="2" xfId="0" applyNumberFormat="1" applyFont="1" applyFill="1" applyBorder="1" applyAlignment="1">
      <alignment horizontal="center" vertical="center"/>
    </xf>
    <xf numFmtId="3" fontId="38" fillId="32" borderId="7" xfId="0" applyNumberFormat="1" applyFont="1" applyFill="1" applyBorder="1" applyAlignment="1">
      <alignment horizontal="center" vertical="center"/>
    </xf>
    <xf numFmtId="165" fontId="35" fillId="32" borderId="2" xfId="0" applyNumberFormat="1" applyFont="1" applyFill="1" applyBorder="1" applyAlignment="1">
      <alignment horizontal="right" vertical="center" wrapText="1"/>
    </xf>
    <xf numFmtId="167" fontId="37" fillId="32" borderId="4" xfId="0" applyNumberFormat="1" applyFont="1" applyFill="1" applyBorder="1" applyAlignment="1">
      <alignment vertical="center" wrapText="1"/>
    </xf>
    <xf numFmtId="169" fontId="38" fillId="32" borderId="8" xfId="0" applyNumberFormat="1" applyFont="1" applyFill="1" applyBorder="1" applyAlignment="1">
      <alignment horizontal="center" vertical="center"/>
    </xf>
    <xf numFmtId="0" fontId="35" fillId="32" borderId="9" xfId="0" applyFont="1" applyFill="1" applyBorder="1" applyAlignment="1">
      <alignment horizontal="center" vertical="center"/>
    </xf>
    <xf numFmtId="0" fontId="35" fillId="39" borderId="1" xfId="0" applyFont="1" applyFill="1" applyBorder="1" applyAlignment="1">
      <alignment horizontal="center" vertical="center" wrapText="1"/>
    </xf>
    <xf numFmtId="0" fontId="37" fillId="39" borderId="59" xfId="0" applyFont="1" applyFill="1" applyBorder="1" applyAlignment="1">
      <alignment horizontal="center" vertical="center" wrapText="1"/>
    </xf>
    <xf numFmtId="0" fontId="37" fillId="39" borderId="7" xfId="0" applyFont="1" applyFill="1" applyBorder="1" applyAlignment="1">
      <alignment horizontal="center" vertical="center" wrapText="1"/>
    </xf>
    <xf numFmtId="165" fontId="36" fillId="39" borderId="2" xfId="0" applyNumberFormat="1" applyFont="1" applyFill="1" applyBorder="1" applyAlignment="1">
      <alignment horizontal="right" vertical="center" wrapText="1"/>
    </xf>
    <xf numFmtId="0" fontId="38" fillId="32" borderId="9" xfId="0" applyFont="1" applyFill="1" applyBorder="1" applyAlignment="1">
      <alignment horizontal="center" vertical="center"/>
    </xf>
    <xf numFmtId="0" fontId="38" fillId="32" borderId="3" xfId="0" applyFont="1" applyFill="1" applyBorder="1" applyAlignment="1">
      <alignment horizontal="center" vertical="center" wrapText="1"/>
    </xf>
    <xf numFmtId="0" fontId="38" fillId="40" borderId="1" xfId="0" applyFont="1" applyFill="1" applyBorder="1" applyAlignment="1">
      <alignment horizontal="center" vertical="center" wrapText="1"/>
    </xf>
    <xf numFmtId="0" fontId="37" fillId="40" borderId="59" xfId="0" applyFont="1" applyFill="1" applyBorder="1" applyAlignment="1">
      <alignment horizontal="center" vertical="center" wrapText="1"/>
    </xf>
    <xf numFmtId="0" fontId="37" fillId="40" borderId="7" xfId="0" applyFont="1" applyFill="1" applyBorder="1" applyAlignment="1">
      <alignment horizontal="center" vertical="center" wrapText="1"/>
    </xf>
    <xf numFmtId="165" fontId="36" fillId="40" borderId="2" xfId="0" applyNumberFormat="1" applyFont="1" applyFill="1" applyBorder="1" applyAlignment="1">
      <alignment horizontal="right" vertical="center" wrapText="1"/>
    </xf>
    <xf numFmtId="0" fontId="35" fillId="32" borderId="3" xfId="0" applyFont="1" applyFill="1" applyBorder="1" applyAlignment="1">
      <alignment horizontal="center" vertical="center" wrapText="1"/>
    </xf>
    <xf numFmtId="0" fontId="35" fillId="40" borderId="1" xfId="0" applyFont="1" applyFill="1" applyBorder="1" applyAlignment="1">
      <alignment horizontal="center" vertical="center" wrapText="1"/>
    </xf>
    <xf numFmtId="0" fontId="38" fillId="2" borderId="15" xfId="0" applyFont="1" applyFill="1" applyBorder="1" applyAlignment="1">
      <alignment horizontal="center" vertical="center"/>
    </xf>
    <xf numFmtId="0" fontId="36" fillId="2" borderId="3" xfId="0" applyFont="1" applyFill="1" applyBorder="1" applyAlignment="1">
      <alignment horizontal="center" vertical="center" wrapText="1"/>
    </xf>
    <xf numFmtId="0" fontId="37" fillId="2" borderId="9" xfId="0" applyFont="1" applyFill="1" applyBorder="1" applyAlignment="1">
      <alignment horizontal="center" vertical="center" wrapText="1"/>
    </xf>
    <xf numFmtId="0" fontId="37" fillId="2" borderId="7" xfId="0" applyFont="1" applyFill="1" applyBorder="1" applyAlignment="1">
      <alignment horizontal="center" vertical="center" wrapText="1"/>
    </xf>
    <xf numFmtId="165" fontId="35" fillId="2" borderId="2" xfId="0" applyNumberFormat="1" applyFont="1" applyFill="1" applyBorder="1" applyAlignment="1">
      <alignment horizontal="center" vertical="center" wrapText="1"/>
    </xf>
    <xf numFmtId="3" fontId="36" fillId="2" borderId="4" xfId="0" applyNumberFormat="1" applyFont="1" applyFill="1" applyBorder="1" applyAlignment="1">
      <alignment vertical="center" wrapText="1"/>
    </xf>
    <xf numFmtId="9" fontId="37" fillId="2" borderId="2" xfId="0" applyNumberFormat="1" applyFont="1" applyFill="1" applyBorder="1" applyAlignment="1">
      <alignment horizontal="center" vertical="center"/>
    </xf>
    <xf numFmtId="0" fontId="37" fillId="2" borderId="3" xfId="0" applyFont="1" applyFill="1" applyBorder="1" applyAlignment="1">
      <alignment horizontal="center" vertical="center" wrapText="1"/>
    </xf>
    <xf numFmtId="168" fontId="38" fillId="2" borderId="2" xfId="0" applyNumberFormat="1" applyFont="1" applyFill="1" applyBorder="1" applyAlignment="1">
      <alignment horizontal="center" vertical="center"/>
    </xf>
    <xf numFmtId="3" fontId="38" fillId="2" borderId="7" xfId="0" applyNumberFormat="1" applyFont="1" applyFill="1" applyBorder="1" applyAlignment="1">
      <alignment horizontal="center" vertical="center"/>
    </xf>
    <xf numFmtId="165" fontId="35" fillId="2" borderId="2" xfId="0" applyNumberFormat="1" applyFont="1" applyFill="1" applyBorder="1" applyAlignment="1">
      <alignment horizontal="right" vertical="center" wrapText="1"/>
    </xf>
    <xf numFmtId="167" fontId="37" fillId="2" borderId="4" xfId="0" applyNumberFormat="1" applyFont="1" applyFill="1" applyBorder="1" applyAlignment="1">
      <alignment vertical="center" wrapText="1"/>
    </xf>
    <xf numFmtId="169" fontId="38" fillId="2" borderId="8" xfId="0" applyNumberFormat="1" applyFont="1" applyFill="1" applyBorder="1" applyAlignment="1">
      <alignment horizontal="center" vertical="center"/>
    </xf>
    <xf numFmtId="0" fontId="35" fillId="2" borderId="9" xfId="0" applyFont="1" applyFill="1" applyBorder="1" applyAlignment="1">
      <alignment horizontal="center" vertical="center"/>
    </xf>
    <xf numFmtId="0" fontId="36" fillId="41" borderId="1" xfId="0" applyFont="1" applyFill="1" applyBorder="1" applyAlignment="1">
      <alignment horizontal="center" vertical="center" wrapText="1"/>
    </xf>
    <xf numFmtId="0" fontId="37" fillId="41" borderId="59" xfId="0" applyFont="1" applyFill="1" applyBorder="1" applyAlignment="1">
      <alignment horizontal="center" vertical="center" wrapText="1"/>
    </xf>
    <xf numFmtId="0" fontId="37" fillId="41" borderId="7" xfId="0" applyFont="1" applyFill="1" applyBorder="1" applyAlignment="1">
      <alignment horizontal="center" vertical="center" wrapText="1"/>
    </xf>
    <xf numFmtId="165" fontId="36" fillId="41" borderId="2" xfId="0" applyNumberFormat="1" applyFont="1" applyFill="1" applyBorder="1" applyAlignment="1">
      <alignment horizontal="right" vertical="center" wrapText="1"/>
    </xf>
    <xf numFmtId="0" fontId="38" fillId="21" borderId="15" xfId="0" applyFont="1" applyFill="1" applyBorder="1" applyAlignment="1">
      <alignment horizontal="center" vertical="center"/>
    </xf>
    <xf numFmtId="0" fontId="35" fillId="21" borderId="3" xfId="0" applyFont="1" applyFill="1" applyBorder="1" applyAlignment="1">
      <alignment horizontal="center" vertical="center" wrapText="1"/>
    </xf>
    <xf numFmtId="0" fontId="37" fillId="21" borderId="9" xfId="0" applyFont="1" applyFill="1" applyBorder="1" applyAlignment="1">
      <alignment horizontal="center" vertical="center" wrapText="1"/>
    </xf>
    <xf numFmtId="0" fontId="37" fillId="21" borderId="7" xfId="0" applyFont="1" applyFill="1" applyBorder="1" applyAlignment="1">
      <alignment horizontal="center" vertical="center" wrapText="1"/>
    </xf>
    <xf numFmtId="165" fontId="35" fillId="21" borderId="2" xfId="0" applyNumberFormat="1" applyFont="1" applyFill="1" applyBorder="1" applyAlignment="1">
      <alignment horizontal="center" vertical="center" wrapText="1"/>
    </xf>
    <xf numFmtId="3" fontId="36" fillId="21" borderId="4" xfId="0" applyNumberFormat="1" applyFont="1" applyFill="1" applyBorder="1" applyAlignment="1">
      <alignment vertical="center" wrapText="1"/>
    </xf>
    <xf numFmtId="9" fontId="37" fillId="21" borderId="2" xfId="0" applyNumberFormat="1" applyFont="1" applyFill="1" applyBorder="1" applyAlignment="1">
      <alignment horizontal="center" vertical="center"/>
    </xf>
    <xf numFmtId="0" fontId="37" fillId="21" borderId="3" xfId="0" applyFont="1" applyFill="1" applyBorder="1" applyAlignment="1">
      <alignment horizontal="center" vertical="center" wrapText="1"/>
    </xf>
    <xf numFmtId="168" fontId="38" fillId="21" borderId="2" xfId="0" applyNumberFormat="1" applyFont="1" applyFill="1" applyBorder="1" applyAlignment="1">
      <alignment horizontal="center" vertical="center"/>
    </xf>
    <xf numFmtId="3" fontId="38" fillId="21" borderId="7" xfId="0" applyNumberFormat="1" applyFont="1" applyFill="1" applyBorder="1" applyAlignment="1">
      <alignment horizontal="center" vertical="center"/>
    </xf>
    <xf numFmtId="165" fontId="35" fillId="21" borderId="2" xfId="0" applyNumberFormat="1" applyFont="1" applyFill="1" applyBorder="1" applyAlignment="1">
      <alignment horizontal="right" vertical="center" wrapText="1"/>
    </xf>
    <xf numFmtId="167" fontId="37" fillId="21" borderId="4" xfId="0" applyNumberFormat="1" applyFont="1" applyFill="1" applyBorder="1" applyAlignment="1">
      <alignment vertical="center" wrapText="1"/>
    </xf>
    <xf numFmtId="169" fontId="38" fillId="21" borderId="8" xfId="0" applyNumberFormat="1" applyFont="1" applyFill="1" applyBorder="1" applyAlignment="1">
      <alignment horizontal="center" vertical="center"/>
    </xf>
    <xf numFmtId="0" fontId="35" fillId="21" borderId="9" xfId="0" applyFont="1" applyFill="1" applyBorder="1" applyAlignment="1">
      <alignment horizontal="center" vertical="center"/>
    </xf>
    <xf numFmtId="0" fontId="35" fillId="42" borderId="1" xfId="0" applyFont="1" applyFill="1" applyBorder="1" applyAlignment="1">
      <alignment horizontal="center" vertical="center" wrapText="1"/>
    </xf>
    <xf numFmtId="0" fontId="37" fillId="42" borderId="59" xfId="0" applyFont="1" applyFill="1" applyBorder="1" applyAlignment="1">
      <alignment horizontal="center" vertical="center" wrapText="1"/>
    </xf>
    <xf numFmtId="0" fontId="37" fillId="42" borderId="7" xfId="0" applyFont="1" applyFill="1" applyBorder="1" applyAlignment="1">
      <alignment horizontal="center" vertical="center" wrapText="1"/>
    </xf>
    <xf numFmtId="165" fontId="36" fillId="42" borderId="2" xfId="0" applyNumberFormat="1" applyFont="1" applyFill="1" applyBorder="1" applyAlignment="1">
      <alignment horizontal="right" vertical="center" wrapText="1"/>
    </xf>
    <xf numFmtId="0" fontId="38" fillId="21" borderId="9" xfId="0" applyFont="1" applyFill="1" applyBorder="1" applyAlignment="1">
      <alignment horizontal="center" vertical="center"/>
    </xf>
    <xf numFmtId="0" fontId="35" fillId="43" borderId="1" xfId="0" applyFont="1" applyFill="1" applyBorder="1" applyAlignment="1">
      <alignment horizontal="center" vertical="center" wrapText="1"/>
    </xf>
    <xf numFmtId="0" fontId="37" fillId="43" borderId="59" xfId="0" applyFont="1" applyFill="1" applyBorder="1" applyAlignment="1">
      <alignment horizontal="center" vertical="center" wrapText="1"/>
    </xf>
    <xf numFmtId="0" fontId="37" fillId="43" borderId="7" xfId="0" applyFont="1" applyFill="1" applyBorder="1" applyAlignment="1">
      <alignment horizontal="center" vertical="center" wrapText="1"/>
    </xf>
    <xf numFmtId="165" fontId="36" fillId="43" borderId="2" xfId="0" applyNumberFormat="1" applyFont="1" applyFill="1" applyBorder="1" applyAlignment="1">
      <alignment horizontal="right" vertical="center" wrapText="1"/>
    </xf>
    <xf numFmtId="0" fontId="38" fillId="44" borderId="1" xfId="0" applyFont="1" applyFill="1" applyBorder="1" applyAlignment="1">
      <alignment horizontal="center" vertical="center" wrapText="1"/>
    </xf>
    <xf numFmtId="0" fontId="41" fillId="44" borderId="62" xfId="0" applyFont="1" applyFill="1" applyBorder="1" applyAlignment="1">
      <alignment horizontal="center" vertical="center" wrapText="1"/>
    </xf>
    <xf numFmtId="0" fontId="37" fillId="44" borderId="7" xfId="0" applyFont="1" applyFill="1" applyBorder="1" applyAlignment="1">
      <alignment horizontal="center" vertical="center" wrapText="1"/>
    </xf>
    <xf numFmtId="165" fontId="36" fillId="44" borderId="2" xfId="0" applyNumberFormat="1" applyFont="1" applyFill="1" applyBorder="1" applyAlignment="1">
      <alignment horizontal="right" vertical="center" wrapText="1"/>
    </xf>
    <xf numFmtId="0" fontId="38" fillId="21" borderId="3" xfId="0" applyFont="1" applyFill="1" applyBorder="1" applyAlignment="1">
      <alignment horizontal="center" vertical="center" wrapText="1"/>
    </xf>
    <xf numFmtId="0" fontId="38" fillId="45" borderId="1" xfId="0" applyFont="1" applyFill="1" applyBorder="1" applyAlignment="1">
      <alignment horizontal="center" vertical="center" wrapText="1"/>
    </xf>
    <xf numFmtId="0" fontId="37" fillId="45" borderId="59" xfId="0" applyFont="1" applyFill="1" applyBorder="1" applyAlignment="1">
      <alignment horizontal="center" vertical="center" wrapText="1"/>
    </xf>
    <xf numFmtId="0" fontId="37" fillId="45" borderId="7" xfId="0" applyFont="1" applyFill="1" applyBorder="1" applyAlignment="1">
      <alignment horizontal="center" vertical="center" wrapText="1"/>
    </xf>
    <xf numFmtId="165" fontId="36" fillId="45" borderId="2" xfId="0" applyNumberFormat="1" applyFont="1" applyFill="1" applyBorder="1" applyAlignment="1">
      <alignment horizontal="right" vertical="center" wrapText="1"/>
    </xf>
    <xf numFmtId="0" fontId="38" fillId="46" borderId="1" xfId="0" applyFont="1" applyFill="1" applyBorder="1" applyAlignment="1">
      <alignment horizontal="center" vertical="center" wrapText="1"/>
    </xf>
    <xf numFmtId="0" fontId="37" fillId="46" borderId="59" xfId="0" applyFont="1" applyFill="1" applyBorder="1" applyAlignment="1">
      <alignment horizontal="center" vertical="center" wrapText="1"/>
    </xf>
    <xf numFmtId="0" fontId="37" fillId="46" borderId="7" xfId="0" applyFont="1" applyFill="1" applyBorder="1" applyAlignment="1">
      <alignment horizontal="center" vertical="center" wrapText="1"/>
    </xf>
    <xf numFmtId="165" fontId="36" fillId="46" borderId="2" xfId="0" applyNumberFormat="1" applyFont="1" applyFill="1" applyBorder="1" applyAlignment="1">
      <alignment horizontal="right" vertical="center" wrapText="1"/>
    </xf>
    <xf numFmtId="0" fontId="38" fillId="20" borderId="9" xfId="0" applyFont="1" applyFill="1" applyBorder="1" applyAlignment="1">
      <alignment horizontal="center" vertical="center"/>
    </xf>
    <xf numFmtId="0" fontId="38" fillId="24" borderId="3" xfId="0" applyFont="1" applyFill="1" applyBorder="1" applyAlignment="1">
      <alignment horizontal="center" vertical="center" wrapText="1"/>
    </xf>
    <xf numFmtId="0" fontId="41" fillId="24" borderId="9" xfId="0" applyFont="1" applyFill="1" applyBorder="1" applyAlignment="1">
      <alignment horizontal="center" vertical="center" wrapText="1"/>
    </xf>
    <xf numFmtId="0" fontId="37" fillId="24" borderId="7" xfId="0" applyFont="1" applyFill="1" applyBorder="1" applyAlignment="1">
      <alignment horizontal="center" vertical="center" wrapText="1"/>
    </xf>
    <xf numFmtId="165" fontId="35" fillId="24" borderId="2" xfId="0" applyNumberFormat="1" applyFont="1" applyFill="1" applyBorder="1" applyAlignment="1">
      <alignment horizontal="center" vertical="center" wrapText="1"/>
    </xf>
    <xf numFmtId="3" fontId="36" fillId="24" borderId="4" xfId="0" applyNumberFormat="1" applyFont="1" applyFill="1" applyBorder="1" applyAlignment="1">
      <alignment vertical="center" wrapText="1"/>
    </xf>
    <xf numFmtId="9" fontId="37" fillId="24" borderId="2" xfId="0" applyNumberFormat="1" applyFont="1" applyFill="1" applyBorder="1" applyAlignment="1">
      <alignment horizontal="center" vertical="center"/>
    </xf>
    <xf numFmtId="0" fontId="37" fillId="24" borderId="3" xfId="0" applyFont="1" applyFill="1" applyBorder="1" applyAlignment="1">
      <alignment horizontal="center" vertical="center" wrapText="1"/>
    </xf>
    <xf numFmtId="168" fontId="38" fillId="24" borderId="2" xfId="0" applyNumberFormat="1" applyFont="1" applyFill="1" applyBorder="1" applyAlignment="1">
      <alignment horizontal="center" vertical="center"/>
    </xf>
    <xf numFmtId="3" fontId="38" fillId="24" borderId="7" xfId="0" applyNumberFormat="1" applyFont="1" applyFill="1" applyBorder="1" applyAlignment="1">
      <alignment horizontal="center" vertical="center"/>
    </xf>
    <xf numFmtId="165" fontId="35" fillId="24" borderId="2" xfId="0" applyNumberFormat="1" applyFont="1" applyFill="1" applyBorder="1" applyAlignment="1">
      <alignment horizontal="right" vertical="center" wrapText="1"/>
    </xf>
    <xf numFmtId="167" fontId="37" fillId="24" borderId="4" xfId="0" applyNumberFormat="1" applyFont="1" applyFill="1" applyBorder="1" applyAlignment="1">
      <alignment vertical="center" wrapText="1"/>
    </xf>
    <xf numFmtId="169" fontId="38" fillId="24" borderId="8" xfId="0" applyNumberFormat="1" applyFont="1" applyFill="1" applyBorder="1" applyAlignment="1">
      <alignment horizontal="center" vertical="center"/>
    </xf>
    <xf numFmtId="0" fontId="35" fillId="24" borderId="9" xfId="0" applyFont="1" applyFill="1" applyBorder="1" applyAlignment="1">
      <alignment horizontal="center" vertical="center"/>
    </xf>
    <xf numFmtId="0" fontId="38" fillId="47" borderId="1" xfId="0" applyFont="1" applyFill="1" applyBorder="1" applyAlignment="1">
      <alignment horizontal="center" vertical="center" wrapText="1"/>
    </xf>
    <xf numFmtId="0" fontId="41" fillId="47" borderId="62" xfId="0" applyFont="1" applyFill="1" applyBorder="1" applyAlignment="1">
      <alignment horizontal="center" vertical="center" wrapText="1"/>
    </xf>
    <xf numFmtId="0" fontId="37" fillId="47" borderId="7" xfId="0" applyFont="1" applyFill="1" applyBorder="1" applyAlignment="1">
      <alignment horizontal="center" vertical="center" wrapText="1"/>
    </xf>
    <xf numFmtId="165" fontId="36" fillId="47" borderId="2" xfId="0" applyNumberFormat="1" applyFont="1" applyFill="1" applyBorder="1" applyAlignment="1">
      <alignment horizontal="right" vertical="center" wrapText="1"/>
    </xf>
    <xf numFmtId="0" fontId="38" fillId="20" borderId="15" xfId="0" applyFont="1" applyFill="1" applyBorder="1" applyAlignment="1">
      <alignment horizontal="center" vertical="center"/>
    </xf>
    <xf numFmtId="0" fontId="38" fillId="22" borderId="3" xfId="0" applyFont="1" applyFill="1" applyBorder="1" applyAlignment="1">
      <alignment horizontal="center" vertical="center" wrapText="1"/>
    </xf>
    <xf numFmtId="0" fontId="37" fillId="22" borderId="9" xfId="0" applyFont="1" applyFill="1" applyBorder="1" applyAlignment="1">
      <alignment horizontal="center" vertical="center" wrapText="1"/>
    </xf>
    <xf numFmtId="0" fontId="37" fillId="22" borderId="7" xfId="0" applyFont="1" applyFill="1" applyBorder="1" applyAlignment="1">
      <alignment horizontal="center" vertical="center" wrapText="1"/>
    </xf>
    <xf numFmtId="165" fontId="35" fillId="22" borderId="2" xfId="0" applyNumberFormat="1" applyFont="1" applyFill="1" applyBorder="1" applyAlignment="1">
      <alignment horizontal="right" vertical="center" wrapText="1"/>
    </xf>
    <xf numFmtId="0" fontId="36" fillId="22" borderId="4" xfId="0" applyFont="1" applyFill="1" applyBorder="1" applyAlignment="1">
      <alignment vertical="center" wrapText="1"/>
    </xf>
    <xf numFmtId="9" fontId="37" fillId="22" borderId="2" xfId="0" applyNumberFormat="1" applyFont="1" applyFill="1" applyBorder="1" applyAlignment="1">
      <alignment horizontal="center" vertical="center"/>
    </xf>
    <xf numFmtId="0" fontId="37" fillId="22" borderId="3" xfId="0" applyFont="1" applyFill="1" applyBorder="1" applyAlignment="1">
      <alignment horizontal="center" vertical="center" wrapText="1"/>
    </xf>
    <xf numFmtId="168" fontId="38" fillId="22" borderId="2" xfId="0" applyNumberFormat="1" applyFont="1" applyFill="1" applyBorder="1" applyAlignment="1">
      <alignment horizontal="center" vertical="center"/>
    </xf>
    <xf numFmtId="3" fontId="38" fillId="22" borderId="7" xfId="0" applyNumberFormat="1" applyFont="1" applyFill="1" applyBorder="1" applyAlignment="1">
      <alignment horizontal="center" vertical="center"/>
    </xf>
    <xf numFmtId="167" fontId="37" fillId="22" borderId="4" xfId="0" applyNumberFormat="1" applyFont="1" applyFill="1" applyBorder="1" applyAlignment="1">
      <alignment vertical="center" wrapText="1"/>
    </xf>
    <xf numFmtId="169" fontId="38" fillId="22" borderId="8" xfId="0" applyNumberFormat="1" applyFont="1" applyFill="1" applyBorder="1" applyAlignment="1">
      <alignment horizontal="center" vertical="center"/>
    </xf>
    <xf numFmtId="0" fontId="35" fillId="22" borderId="9" xfId="0" applyFont="1" applyFill="1" applyBorder="1" applyAlignment="1">
      <alignment horizontal="center" vertical="center"/>
    </xf>
    <xf numFmtId="0" fontId="38" fillId="48" borderId="3" xfId="0" applyFont="1" applyFill="1" applyBorder="1" applyAlignment="1">
      <alignment horizontal="center" vertical="center" wrapText="1"/>
    </xf>
    <xf numFmtId="0" fontId="37" fillId="48" borderId="59" xfId="0" applyFont="1" applyFill="1" applyBorder="1" applyAlignment="1">
      <alignment horizontal="center" vertical="center" wrapText="1"/>
    </xf>
    <xf numFmtId="0" fontId="37" fillId="48" borderId="7" xfId="0" applyFont="1" applyFill="1" applyBorder="1" applyAlignment="1">
      <alignment horizontal="center" vertical="center" wrapText="1"/>
    </xf>
    <xf numFmtId="165" fontId="36" fillId="48" borderId="2" xfId="0" applyNumberFormat="1" applyFont="1" applyFill="1" applyBorder="1" applyAlignment="1">
      <alignment horizontal="right" vertical="center" wrapText="1"/>
    </xf>
    <xf numFmtId="0" fontId="38" fillId="31" borderId="3" xfId="0" applyFont="1" applyFill="1" applyBorder="1" applyAlignment="1">
      <alignment horizontal="center" vertical="center" wrapText="1"/>
    </xf>
    <xf numFmtId="0" fontId="37" fillId="31" borderId="9" xfId="0" applyFont="1" applyFill="1" applyBorder="1" applyAlignment="1">
      <alignment horizontal="center" vertical="center" wrapText="1"/>
    </xf>
    <xf numFmtId="0" fontId="37" fillId="31" borderId="7" xfId="0" applyFont="1" applyFill="1" applyBorder="1" applyAlignment="1">
      <alignment horizontal="center" vertical="center" wrapText="1"/>
    </xf>
    <xf numFmtId="165" fontId="35" fillId="31" borderId="2" xfId="0" applyNumberFormat="1" applyFont="1" applyFill="1" applyBorder="1" applyAlignment="1">
      <alignment horizontal="right" vertical="center" wrapText="1"/>
    </xf>
    <xf numFmtId="3" fontId="36" fillId="31" borderId="4" xfId="0" applyNumberFormat="1" applyFont="1" applyFill="1" applyBorder="1" applyAlignment="1">
      <alignment vertical="center" wrapText="1"/>
    </xf>
    <xf numFmtId="9" fontId="37" fillId="31" borderId="2" xfId="0" applyNumberFormat="1" applyFont="1" applyFill="1" applyBorder="1" applyAlignment="1">
      <alignment horizontal="center" vertical="center"/>
    </xf>
    <xf numFmtId="0" fontId="37" fillId="31" borderId="3" xfId="0" applyFont="1" applyFill="1" applyBorder="1" applyAlignment="1">
      <alignment horizontal="center" vertical="center" wrapText="1"/>
    </xf>
    <xf numFmtId="168" fontId="38" fillId="31" borderId="2" xfId="0" applyNumberFormat="1" applyFont="1" applyFill="1" applyBorder="1" applyAlignment="1">
      <alignment horizontal="center" vertical="center"/>
    </xf>
    <xf numFmtId="3" fontId="38" fillId="31" borderId="7" xfId="0" applyNumberFormat="1" applyFont="1" applyFill="1" applyBorder="1" applyAlignment="1">
      <alignment horizontal="center" vertical="center"/>
    </xf>
    <xf numFmtId="167" fontId="37" fillId="31" borderId="4" xfId="0" applyNumberFormat="1" applyFont="1" applyFill="1" applyBorder="1" applyAlignment="1">
      <alignment vertical="center" wrapText="1"/>
    </xf>
    <xf numFmtId="169" fontId="38" fillId="31" borderId="8" xfId="0" applyNumberFormat="1" applyFont="1" applyFill="1" applyBorder="1" applyAlignment="1">
      <alignment horizontal="center" vertical="center"/>
    </xf>
    <xf numFmtId="0" fontId="35" fillId="31" borderId="9" xfId="0" applyFont="1" applyFill="1" applyBorder="1" applyAlignment="1">
      <alignment horizontal="center" vertical="center"/>
    </xf>
    <xf numFmtId="0" fontId="38" fillId="49" borderId="1" xfId="0" applyFont="1" applyFill="1" applyBorder="1" applyAlignment="1">
      <alignment horizontal="center" vertical="center" wrapText="1"/>
    </xf>
    <xf numFmtId="0" fontId="37" fillId="49" borderId="59" xfId="0" applyFont="1" applyFill="1" applyBorder="1" applyAlignment="1">
      <alignment horizontal="center" vertical="center" wrapText="1"/>
    </xf>
    <xf numFmtId="0" fontId="37" fillId="49" borderId="7" xfId="0" applyFont="1" applyFill="1" applyBorder="1" applyAlignment="1">
      <alignment horizontal="center" vertical="center" wrapText="1"/>
    </xf>
    <xf numFmtId="165" fontId="36" fillId="49" borderId="2" xfId="0" applyNumberFormat="1" applyFont="1" applyFill="1" applyBorder="1" applyAlignment="1">
      <alignment horizontal="right" vertical="center" wrapText="1"/>
    </xf>
    <xf numFmtId="0" fontId="38" fillId="30" borderId="3" xfId="0" applyFont="1" applyFill="1" applyBorder="1" applyAlignment="1">
      <alignment horizontal="center" vertical="center" wrapText="1"/>
    </xf>
    <xf numFmtId="0" fontId="37" fillId="30" borderId="9" xfId="0" applyFont="1" applyFill="1" applyBorder="1" applyAlignment="1">
      <alignment horizontal="center" vertical="center" wrapText="1"/>
    </xf>
    <xf numFmtId="0" fontId="37" fillId="30" borderId="7" xfId="0" applyFont="1" applyFill="1" applyBorder="1" applyAlignment="1">
      <alignment horizontal="center" vertical="center" wrapText="1"/>
    </xf>
    <xf numFmtId="165" fontId="35" fillId="30" borderId="2" xfId="0" applyNumberFormat="1" applyFont="1" applyFill="1" applyBorder="1" applyAlignment="1">
      <alignment horizontal="right" vertical="center" wrapText="1"/>
    </xf>
    <xf numFmtId="3" fontId="36" fillId="30" borderId="4" xfId="0" applyNumberFormat="1" applyFont="1" applyFill="1" applyBorder="1" applyAlignment="1">
      <alignment vertical="center" wrapText="1"/>
    </xf>
    <xf numFmtId="9" fontId="37" fillId="30" borderId="2" xfId="0" applyNumberFormat="1" applyFont="1" applyFill="1" applyBorder="1" applyAlignment="1">
      <alignment horizontal="center" vertical="center"/>
    </xf>
    <xf numFmtId="0" fontId="37" fillId="30" borderId="3" xfId="0" applyFont="1" applyFill="1" applyBorder="1" applyAlignment="1">
      <alignment horizontal="center" vertical="center" wrapText="1"/>
    </xf>
    <xf numFmtId="168" fontId="38" fillId="30" borderId="2" xfId="0" applyNumberFormat="1" applyFont="1" applyFill="1" applyBorder="1" applyAlignment="1">
      <alignment horizontal="center" vertical="center"/>
    </xf>
    <xf numFmtId="3" fontId="38" fillId="30" borderId="7" xfId="0" applyNumberFormat="1" applyFont="1" applyFill="1" applyBorder="1" applyAlignment="1">
      <alignment horizontal="center" vertical="center"/>
    </xf>
    <xf numFmtId="167" fontId="37" fillId="30" borderId="4" xfId="0" applyNumberFormat="1" applyFont="1" applyFill="1" applyBorder="1" applyAlignment="1">
      <alignment vertical="center" wrapText="1"/>
    </xf>
    <xf numFmtId="169" fontId="38" fillId="30" borderId="8" xfId="0" applyNumberFormat="1" applyFont="1" applyFill="1" applyBorder="1" applyAlignment="1">
      <alignment horizontal="center" vertical="center"/>
    </xf>
    <xf numFmtId="0" fontId="35" fillId="30" borderId="9" xfId="0" applyFont="1" applyFill="1" applyBorder="1" applyAlignment="1">
      <alignment horizontal="center" vertical="center"/>
    </xf>
    <xf numFmtId="0" fontId="38" fillId="50" borderId="1" xfId="0" applyFont="1" applyFill="1" applyBorder="1" applyAlignment="1">
      <alignment horizontal="center" vertical="center" wrapText="1"/>
    </xf>
    <xf numFmtId="0" fontId="37" fillId="50" borderId="59" xfId="0" applyFont="1" applyFill="1" applyBorder="1" applyAlignment="1">
      <alignment horizontal="center" vertical="center" wrapText="1"/>
    </xf>
    <xf numFmtId="0" fontId="37" fillId="50" borderId="7" xfId="0" applyFont="1" applyFill="1" applyBorder="1" applyAlignment="1">
      <alignment horizontal="center" vertical="center" wrapText="1"/>
    </xf>
    <xf numFmtId="165" fontId="36" fillId="50" borderId="2" xfId="0" applyNumberFormat="1" applyFont="1" applyFill="1" applyBorder="1" applyAlignment="1">
      <alignment horizontal="right" vertical="center" wrapText="1"/>
    </xf>
    <xf numFmtId="0" fontId="38" fillId="12" borderId="3" xfId="0" applyFont="1" applyFill="1" applyBorder="1" applyAlignment="1">
      <alignment horizontal="center" vertical="center" wrapText="1"/>
    </xf>
    <xf numFmtId="0" fontId="37" fillId="12" borderId="9" xfId="0" applyFont="1" applyFill="1" applyBorder="1" applyAlignment="1">
      <alignment horizontal="center" vertical="center" wrapText="1"/>
    </xf>
    <xf numFmtId="0" fontId="37" fillId="12" borderId="7" xfId="0" applyFont="1" applyFill="1" applyBorder="1" applyAlignment="1">
      <alignment horizontal="center" vertical="center" wrapText="1"/>
    </xf>
    <xf numFmtId="165" fontId="35" fillId="12" borderId="2" xfId="0" applyNumberFormat="1" applyFont="1" applyFill="1" applyBorder="1" applyAlignment="1">
      <alignment horizontal="right" vertical="center" wrapText="1"/>
    </xf>
    <xf numFmtId="3" fontId="36" fillId="12" borderId="4" xfId="0" applyNumberFormat="1" applyFont="1" applyFill="1" applyBorder="1" applyAlignment="1">
      <alignment vertical="center" wrapText="1"/>
    </xf>
    <xf numFmtId="9" fontId="37" fillId="12" borderId="2" xfId="0" applyNumberFormat="1" applyFont="1" applyFill="1" applyBorder="1" applyAlignment="1">
      <alignment horizontal="center" vertical="center"/>
    </xf>
    <xf numFmtId="0" fontId="37" fillId="12" borderId="3" xfId="0" applyFont="1" applyFill="1" applyBorder="1" applyAlignment="1">
      <alignment horizontal="center" vertical="center" wrapText="1"/>
    </xf>
    <xf numFmtId="168" fontId="38" fillId="12" borderId="2" xfId="0" applyNumberFormat="1" applyFont="1" applyFill="1" applyBorder="1" applyAlignment="1">
      <alignment horizontal="center" vertical="center"/>
    </xf>
    <xf numFmtId="3" fontId="38" fillId="12" borderId="7" xfId="0" applyNumberFormat="1" applyFont="1" applyFill="1" applyBorder="1" applyAlignment="1">
      <alignment horizontal="center" vertical="center"/>
    </xf>
    <xf numFmtId="167" fontId="37" fillId="12" borderId="4" xfId="0" applyNumberFormat="1" applyFont="1" applyFill="1" applyBorder="1" applyAlignment="1">
      <alignment vertical="center" wrapText="1"/>
    </xf>
    <xf numFmtId="169" fontId="38" fillId="12" borderId="8" xfId="0" applyNumberFormat="1" applyFont="1" applyFill="1" applyBorder="1" applyAlignment="1">
      <alignment horizontal="center" vertical="center"/>
    </xf>
    <xf numFmtId="0" fontId="35" fillId="12" borderId="9" xfId="0" applyFont="1" applyFill="1" applyBorder="1" applyAlignment="1">
      <alignment horizontal="center" vertical="center"/>
    </xf>
    <xf numFmtId="0" fontId="38" fillId="12" borderId="1" xfId="0" applyFont="1" applyFill="1" applyBorder="1" applyAlignment="1">
      <alignment horizontal="center" vertical="center" wrapText="1"/>
    </xf>
    <xf numFmtId="0" fontId="37" fillId="12" borderId="62" xfId="0" applyFont="1" applyFill="1" applyBorder="1" applyAlignment="1">
      <alignment horizontal="center" vertical="center" wrapText="1"/>
    </xf>
    <xf numFmtId="165" fontId="36" fillId="12" borderId="2" xfId="0" applyNumberFormat="1" applyFont="1" applyFill="1" applyBorder="1" applyAlignment="1">
      <alignment horizontal="right" vertical="center" wrapText="1"/>
    </xf>
    <xf numFmtId="0" fontId="38" fillId="9" borderId="3" xfId="0" applyFont="1" applyFill="1" applyBorder="1" applyAlignment="1">
      <alignment horizontal="center" vertical="center" wrapText="1"/>
    </xf>
    <xf numFmtId="0" fontId="37" fillId="9" borderId="9" xfId="0" applyFont="1" applyFill="1" applyBorder="1" applyAlignment="1">
      <alignment horizontal="center" vertical="center" wrapText="1"/>
    </xf>
    <xf numFmtId="0" fontId="37" fillId="9" borderId="7" xfId="0" applyFont="1" applyFill="1" applyBorder="1" applyAlignment="1">
      <alignment horizontal="center" vertical="center" wrapText="1"/>
    </xf>
    <xf numFmtId="165" fontId="35" fillId="9" borderId="2" xfId="0" applyNumberFormat="1" applyFont="1" applyFill="1" applyBorder="1" applyAlignment="1">
      <alignment horizontal="right" vertical="center" wrapText="1"/>
    </xf>
    <xf numFmtId="3" fontId="36" fillId="9" borderId="4" xfId="0" applyNumberFormat="1" applyFont="1" applyFill="1" applyBorder="1" applyAlignment="1">
      <alignment vertical="center" wrapText="1"/>
    </xf>
    <xf numFmtId="9" fontId="37" fillId="9" borderId="2" xfId="0" applyNumberFormat="1" applyFont="1" applyFill="1" applyBorder="1" applyAlignment="1">
      <alignment horizontal="center" vertical="center"/>
    </xf>
    <xf numFmtId="3" fontId="37" fillId="9" borderId="3" xfId="0" applyNumberFormat="1" applyFont="1" applyFill="1" applyBorder="1" applyAlignment="1">
      <alignment horizontal="center" vertical="center" wrapText="1"/>
    </xf>
    <xf numFmtId="168" fontId="38" fillId="9" borderId="2" xfId="0" applyNumberFormat="1" applyFont="1" applyFill="1" applyBorder="1" applyAlignment="1">
      <alignment horizontal="center" vertical="center"/>
    </xf>
    <xf numFmtId="3" fontId="38" fillId="9" borderId="7" xfId="0" applyNumberFormat="1" applyFont="1" applyFill="1" applyBorder="1" applyAlignment="1">
      <alignment horizontal="center" vertical="center"/>
    </xf>
    <xf numFmtId="165" fontId="35" fillId="14" borderId="2" xfId="0" applyNumberFormat="1" applyFont="1" applyFill="1" applyBorder="1" applyAlignment="1">
      <alignment horizontal="right" vertical="center" wrapText="1"/>
    </xf>
    <xf numFmtId="167" fontId="37" fillId="9" borderId="4" xfId="0" applyNumberFormat="1" applyFont="1" applyFill="1" applyBorder="1" applyAlignment="1">
      <alignment vertical="center" wrapText="1"/>
    </xf>
    <xf numFmtId="169" fontId="38" fillId="9" borderId="8" xfId="0" applyNumberFormat="1" applyFont="1" applyFill="1" applyBorder="1" applyAlignment="1">
      <alignment horizontal="center" vertical="center"/>
    </xf>
    <xf numFmtId="0" fontId="35" fillId="9" borderId="9" xfId="0" applyFont="1" applyFill="1" applyBorder="1" applyAlignment="1">
      <alignment horizontal="center" vertical="center"/>
    </xf>
    <xf numFmtId="0" fontId="38" fillId="4" borderId="1" xfId="0" applyFont="1" applyFill="1" applyBorder="1" applyAlignment="1">
      <alignment horizontal="center" vertical="center" wrapText="1"/>
    </xf>
    <xf numFmtId="0" fontId="37" fillId="4" borderId="59" xfId="0" applyFont="1" applyFill="1" applyBorder="1" applyAlignment="1">
      <alignment horizontal="center" vertical="center" wrapText="1"/>
    </xf>
    <xf numFmtId="0" fontId="37" fillId="4" borderId="7" xfId="0" applyFont="1" applyFill="1" applyBorder="1" applyAlignment="1">
      <alignment horizontal="center" vertical="center" wrapText="1"/>
    </xf>
    <xf numFmtId="165" fontId="36" fillId="4" borderId="2" xfId="0" applyNumberFormat="1" applyFont="1" applyFill="1" applyBorder="1" applyAlignment="1">
      <alignment horizontal="right" vertical="center" wrapText="1"/>
    </xf>
    <xf numFmtId="0" fontId="38" fillId="10" borderId="3" xfId="0" applyFont="1" applyFill="1" applyBorder="1" applyAlignment="1">
      <alignment horizontal="center" vertical="center" wrapText="1"/>
    </xf>
    <xf numFmtId="0" fontId="37" fillId="10" borderId="9" xfId="0" applyFont="1" applyFill="1" applyBorder="1" applyAlignment="1">
      <alignment horizontal="center" vertical="center" wrapText="1"/>
    </xf>
    <xf numFmtId="0" fontId="37" fillId="10" borderId="7" xfId="0" applyFont="1" applyFill="1" applyBorder="1" applyAlignment="1">
      <alignment horizontal="center" vertical="center" wrapText="1"/>
    </xf>
    <xf numFmtId="165" fontId="35" fillId="10" borderId="2" xfId="0" applyNumberFormat="1" applyFont="1" applyFill="1" applyBorder="1" applyAlignment="1">
      <alignment horizontal="right" vertical="center" wrapText="1"/>
    </xf>
    <xf numFmtId="3" fontId="36" fillId="10" borderId="4" xfId="0" applyNumberFormat="1" applyFont="1" applyFill="1" applyBorder="1" applyAlignment="1">
      <alignment vertical="center" wrapText="1"/>
    </xf>
    <xf numFmtId="9" fontId="37" fillId="10" borderId="2" xfId="0" applyNumberFormat="1" applyFont="1" applyFill="1" applyBorder="1" applyAlignment="1">
      <alignment horizontal="center" vertical="center"/>
    </xf>
    <xf numFmtId="3" fontId="37" fillId="10" borderId="3" xfId="0" applyNumberFormat="1" applyFont="1" applyFill="1" applyBorder="1" applyAlignment="1">
      <alignment horizontal="center" vertical="center" wrapText="1"/>
    </xf>
    <xf numFmtId="168" fontId="38" fillId="10" borderId="2" xfId="0" applyNumberFormat="1" applyFont="1" applyFill="1" applyBorder="1" applyAlignment="1">
      <alignment horizontal="center" vertical="center"/>
    </xf>
    <xf numFmtId="3" fontId="38" fillId="10" borderId="7" xfId="0" applyNumberFormat="1" applyFont="1" applyFill="1" applyBorder="1" applyAlignment="1">
      <alignment horizontal="center" vertical="center"/>
    </xf>
    <xf numFmtId="165" fontId="35" fillId="15" borderId="2" xfId="0" applyNumberFormat="1" applyFont="1" applyFill="1" applyBorder="1" applyAlignment="1">
      <alignment horizontal="right" vertical="center" wrapText="1"/>
    </xf>
    <xf numFmtId="167" fontId="37" fillId="10" borderId="4" xfId="0" applyNumberFormat="1" applyFont="1" applyFill="1" applyBorder="1" applyAlignment="1">
      <alignment vertical="center" wrapText="1"/>
    </xf>
    <xf numFmtId="169" fontId="38" fillId="10" borderId="8" xfId="0" applyNumberFormat="1" applyFont="1" applyFill="1" applyBorder="1" applyAlignment="1">
      <alignment horizontal="center" vertical="center"/>
    </xf>
    <xf numFmtId="0" fontId="35" fillId="10" borderId="9" xfId="0" applyFont="1" applyFill="1" applyBorder="1" applyAlignment="1">
      <alignment horizontal="center" vertical="center"/>
    </xf>
    <xf numFmtId="0" fontId="38" fillId="51" borderId="1" xfId="0" applyFont="1" applyFill="1" applyBorder="1" applyAlignment="1">
      <alignment horizontal="center" vertical="center" wrapText="1"/>
    </xf>
    <xf numFmtId="0" fontId="37" fillId="51" borderId="59" xfId="0" applyFont="1" applyFill="1" applyBorder="1" applyAlignment="1">
      <alignment horizontal="center" vertical="center" wrapText="1"/>
    </xf>
    <xf numFmtId="0" fontId="37" fillId="51" borderId="7" xfId="0" applyFont="1" applyFill="1" applyBorder="1" applyAlignment="1">
      <alignment horizontal="center" vertical="center" wrapText="1"/>
    </xf>
    <xf numFmtId="165" fontId="36" fillId="51" borderId="2" xfId="0" applyNumberFormat="1" applyFont="1" applyFill="1" applyBorder="1" applyAlignment="1">
      <alignment horizontal="right" vertical="center" wrapText="1"/>
    </xf>
    <xf numFmtId="0" fontId="38" fillId="6" borderId="3" xfId="0" applyFont="1" applyFill="1" applyBorder="1" applyAlignment="1">
      <alignment horizontal="center" vertical="center" wrapText="1"/>
    </xf>
    <xf numFmtId="0" fontId="37" fillId="6" borderId="9" xfId="0" applyFont="1" applyFill="1" applyBorder="1" applyAlignment="1">
      <alignment horizontal="center" vertical="center" wrapText="1"/>
    </xf>
    <xf numFmtId="0" fontId="37" fillId="6" borderId="7" xfId="0" applyFont="1" applyFill="1" applyBorder="1" applyAlignment="1">
      <alignment horizontal="center" vertical="center" wrapText="1"/>
    </xf>
    <xf numFmtId="165" fontId="35" fillId="6" borderId="2" xfId="0" applyNumberFormat="1" applyFont="1" applyFill="1" applyBorder="1" applyAlignment="1">
      <alignment horizontal="right" vertical="center" wrapText="1"/>
    </xf>
    <xf numFmtId="3" fontId="36" fillId="6" borderId="4" xfId="0" applyNumberFormat="1" applyFont="1" applyFill="1" applyBorder="1" applyAlignment="1">
      <alignment vertical="center" wrapText="1"/>
    </xf>
    <xf numFmtId="9" fontId="37" fillId="6" borderId="2" xfId="0" applyNumberFormat="1" applyFont="1" applyFill="1" applyBorder="1" applyAlignment="1">
      <alignment horizontal="center" vertical="center"/>
    </xf>
    <xf numFmtId="3" fontId="37" fillId="6" borderId="3" xfId="0" applyNumberFormat="1" applyFont="1" applyFill="1" applyBorder="1" applyAlignment="1">
      <alignment horizontal="center" vertical="center" wrapText="1"/>
    </xf>
    <xf numFmtId="168" fontId="38" fillId="6" borderId="2" xfId="0" applyNumberFormat="1" applyFont="1" applyFill="1" applyBorder="1" applyAlignment="1">
      <alignment horizontal="center" vertical="center"/>
    </xf>
    <xf numFmtId="3" fontId="38" fillId="6" borderId="7" xfId="0" applyNumberFormat="1" applyFont="1" applyFill="1" applyBorder="1" applyAlignment="1">
      <alignment horizontal="center" vertical="center"/>
    </xf>
    <xf numFmtId="165" fontId="35" fillId="16" borderId="2" xfId="0" applyNumberFormat="1" applyFont="1" applyFill="1" applyBorder="1" applyAlignment="1">
      <alignment horizontal="right" vertical="center" wrapText="1"/>
    </xf>
    <xf numFmtId="167" fontId="37" fillId="6" borderId="4" xfId="0" applyNumberFormat="1" applyFont="1" applyFill="1" applyBorder="1" applyAlignment="1">
      <alignment vertical="center" wrapText="1"/>
    </xf>
    <xf numFmtId="169" fontId="38" fillId="6" borderId="8" xfId="0" applyNumberFormat="1" applyFont="1" applyFill="1" applyBorder="1" applyAlignment="1">
      <alignment horizontal="center" vertical="center"/>
    </xf>
    <xf numFmtId="0" fontId="35" fillId="6" borderId="9" xfId="0" applyFont="1" applyFill="1" applyBorder="1" applyAlignment="1">
      <alignment horizontal="center" vertical="center"/>
    </xf>
    <xf numFmtId="0" fontId="38" fillId="52" borderId="1" xfId="0" applyFont="1" applyFill="1" applyBorder="1" applyAlignment="1">
      <alignment horizontal="center" vertical="center" wrapText="1"/>
    </xf>
    <xf numFmtId="0" fontId="37" fillId="52" borderId="59" xfId="0" applyFont="1" applyFill="1" applyBorder="1" applyAlignment="1">
      <alignment horizontal="center" vertical="center" wrapText="1"/>
    </xf>
    <xf numFmtId="0" fontId="37" fillId="52" borderId="7" xfId="0" applyFont="1" applyFill="1" applyBorder="1" applyAlignment="1">
      <alignment horizontal="center" vertical="center" wrapText="1"/>
    </xf>
    <xf numFmtId="165" fontId="36" fillId="52" borderId="2" xfId="0" applyNumberFormat="1" applyFont="1" applyFill="1" applyBorder="1" applyAlignment="1">
      <alignment horizontal="right" vertical="center" wrapText="1"/>
    </xf>
    <xf numFmtId="0" fontId="38" fillId="4" borderId="3" xfId="0" applyFont="1" applyFill="1" applyBorder="1" applyAlignment="1">
      <alignment horizontal="center" vertical="center" wrapText="1"/>
    </xf>
    <xf numFmtId="0" fontId="37" fillId="4" borderId="9" xfId="0" applyFont="1" applyFill="1" applyBorder="1" applyAlignment="1">
      <alignment horizontal="center" vertical="center" wrapText="1"/>
    </xf>
    <xf numFmtId="165" fontId="35" fillId="4" borderId="2" xfId="0" applyNumberFormat="1" applyFont="1" applyFill="1" applyBorder="1" applyAlignment="1">
      <alignment horizontal="right" vertical="center" wrapText="1"/>
    </xf>
    <xf numFmtId="3" fontId="36" fillId="4" borderId="4" xfId="0" applyNumberFormat="1" applyFont="1" applyFill="1" applyBorder="1" applyAlignment="1">
      <alignment vertical="center" wrapText="1"/>
    </xf>
    <xf numFmtId="9" fontId="37" fillId="4" borderId="2" xfId="0" applyNumberFormat="1" applyFont="1" applyFill="1" applyBorder="1" applyAlignment="1">
      <alignment horizontal="center" vertical="center"/>
    </xf>
    <xf numFmtId="0" fontId="37" fillId="4" borderId="3" xfId="0" applyFont="1" applyFill="1" applyBorder="1" applyAlignment="1">
      <alignment horizontal="center" vertical="center" wrapText="1"/>
    </xf>
    <xf numFmtId="168" fontId="38" fillId="4" borderId="2" xfId="0" applyNumberFormat="1" applyFont="1" applyFill="1" applyBorder="1" applyAlignment="1">
      <alignment horizontal="center" vertical="center"/>
    </xf>
    <xf numFmtId="3" fontId="38" fillId="4" borderId="7" xfId="0" applyNumberFormat="1" applyFont="1" applyFill="1" applyBorder="1" applyAlignment="1">
      <alignment horizontal="center" vertical="center"/>
    </xf>
    <xf numFmtId="167" fontId="37" fillId="4" borderId="4" xfId="0" applyNumberFormat="1" applyFont="1" applyFill="1" applyBorder="1" applyAlignment="1">
      <alignment vertical="center" wrapText="1"/>
    </xf>
    <xf numFmtId="169" fontId="38" fillId="4" borderId="8" xfId="0" applyNumberFormat="1" applyFont="1" applyFill="1" applyBorder="1" applyAlignment="1">
      <alignment horizontal="center" vertical="center"/>
    </xf>
    <xf numFmtId="0" fontId="35" fillId="4" borderId="9" xfId="0" applyFont="1" applyFill="1" applyBorder="1" applyAlignment="1">
      <alignment horizontal="center" vertical="center"/>
    </xf>
    <xf numFmtId="0" fontId="38" fillId="6" borderId="1" xfId="0" applyFont="1" applyFill="1" applyBorder="1" applyAlignment="1">
      <alignment horizontal="center" vertical="center" wrapText="1"/>
    </xf>
    <xf numFmtId="0" fontId="37" fillId="6" borderId="59" xfId="0" applyFont="1" applyFill="1" applyBorder="1" applyAlignment="1">
      <alignment horizontal="center" vertical="center" wrapText="1"/>
    </xf>
    <xf numFmtId="165" fontId="36" fillId="6" borderId="2" xfId="0" applyNumberFormat="1" applyFont="1" applyFill="1" applyBorder="1" applyAlignment="1">
      <alignment horizontal="right" vertical="center" wrapText="1"/>
    </xf>
    <xf numFmtId="0" fontId="37" fillId="0" borderId="0" xfId="0" applyFont="1" applyFill="1" applyBorder="1"/>
    <xf numFmtId="0" fontId="38" fillId="23" borderId="3" xfId="0" applyFont="1" applyFill="1" applyBorder="1" applyAlignment="1">
      <alignment horizontal="center" vertical="center" wrapText="1"/>
    </xf>
    <xf numFmtId="0" fontId="37" fillId="23" borderId="9" xfId="0" applyFont="1" applyFill="1" applyBorder="1" applyAlignment="1">
      <alignment horizontal="center" vertical="center" wrapText="1"/>
    </xf>
    <xf numFmtId="0" fontId="37" fillId="23" borderId="7" xfId="0" applyFont="1" applyFill="1" applyBorder="1" applyAlignment="1">
      <alignment horizontal="center" vertical="center" wrapText="1"/>
    </xf>
    <xf numFmtId="165" fontId="35" fillId="23" borderId="2" xfId="0" applyNumberFormat="1" applyFont="1" applyFill="1" applyBorder="1" applyAlignment="1">
      <alignment horizontal="right" vertical="center" wrapText="1"/>
    </xf>
    <xf numFmtId="3" fontId="36" fillId="23" borderId="4" xfId="0" applyNumberFormat="1" applyFont="1" applyFill="1" applyBorder="1" applyAlignment="1">
      <alignment vertical="center" wrapText="1"/>
    </xf>
    <xf numFmtId="9" fontId="37" fillId="23" borderId="2" xfId="0" applyNumberFormat="1" applyFont="1" applyFill="1" applyBorder="1" applyAlignment="1">
      <alignment horizontal="center" vertical="center"/>
    </xf>
    <xf numFmtId="0" fontId="37" fillId="23" borderId="3" xfId="0" applyFont="1" applyFill="1" applyBorder="1" applyAlignment="1">
      <alignment horizontal="center" vertical="center" wrapText="1"/>
    </xf>
    <xf numFmtId="168" fontId="38" fillId="23" borderId="2" xfId="0" applyNumberFormat="1" applyFont="1" applyFill="1" applyBorder="1" applyAlignment="1">
      <alignment horizontal="center" vertical="center"/>
    </xf>
    <xf numFmtId="3" fontId="38" fillId="23" borderId="7" xfId="0" applyNumberFormat="1" applyFont="1" applyFill="1" applyBorder="1" applyAlignment="1">
      <alignment horizontal="center" vertical="center"/>
    </xf>
    <xf numFmtId="167" fontId="37" fillId="23" borderId="4" xfId="0" applyNumberFormat="1" applyFont="1" applyFill="1" applyBorder="1" applyAlignment="1">
      <alignment vertical="center" wrapText="1"/>
    </xf>
    <xf numFmtId="169" fontId="38" fillId="23" borderId="8" xfId="0" applyNumberFormat="1" applyFont="1" applyFill="1" applyBorder="1" applyAlignment="1">
      <alignment horizontal="center" vertical="center"/>
    </xf>
    <xf numFmtId="0" fontId="35" fillId="23" borderId="9" xfId="0" applyFont="1" applyFill="1" applyBorder="1" applyAlignment="1">
      <alignment horizontal="center" vertical="center"/>
    </xf>
    <xf numFmtId="0" fontId="38" fillId="53" borderId="63" xfId="0" applyFont="1" applyFill="1" applyBorder="1" applyAlignment="1">
      <alignment horizontal="center" vertical="center" wrapText="1"/>
    </xf>
    <xf numFmtId="0" fontId="37" fillId="53" borderId="64" xfId="0" applyFont="1" applyFill="1" applyBorder="1" applyAlignment="1">
      <alignment horizontal="center" vertical="center" wrapText="1"/>
    </xf>
    <xf numFmtId="0" fontId="37" fillId="53" borderId="65" xfId="0" applyFont="1" applyFill="1" applyBorder="1" applyAlignment="1">
      <alignment horizontal="center" vertical="center" wrapText="1"/>
    </xf>
    <xf numFmtId="165" fontId="35" fillId="53" borderId="66" xfId="0" applyNumberFormat="1" applyFont="1" applyFill="1" applyBorder="1" applyAlignment="1">
      <alignment horizontal="right" vertical="center" wrapText="1"/>
    </xf>
    <xf numFmtId="0" fontId="38" fillId="5" borderId="13" xfId="0" applyFont="1" applyFill="1" applyBorder="1" applyAlignment="1">
      <alignment horizontal="center" vertical="center" wrapText="1"/>
    </xf>
    <xf numFmtId="0" fontId="37" fillId="5" borderId="16" xfId="0" applyFont="1" applyFill="1" applyBorder="1" applyAlignment="1">
      <alignment horizontal="center" vertical="center" wrapText="1"/>
    </xf>
    <xf numFmtId="0" fontId="37" fillId="5" borderId="11" xfId="0" applyFont="1" applyFill="1" applyBorder="1" applyAlignment="1">
      <alignment horizontal="center" vertical="center" wrapText="1"/>
    </xf>
    <xf numFmtId="165" fontId="35" fillId="5" borderId="12" xfId="0" applyNumberFormat="1" applyFont="1" applyFill="1" applyBorder="1" applyAlignment="1">
      <alignment horizontal="right" vertical="center" wrapText="1"/>
    </xf>
    <xf numFmtId="3" fontId="36" fillId="5" borderId="10" xfId="0" applyNumberFormat="1" applyFont="1" applyFill="1" applyBorder="1" applyAlignment="1">
      <alignment vertical="center" wrapText="1"/>
    </xf>
    <xf numFmtId="9" fontId="37" fillId="5" borderId="12" xfId="0" applyNumberFormat="1" applyFont="1" applyFill="1" applyBorder="1" applyAlignment="1">
      <alignment horizontal="center" vertical="center"/>
    </xf>
    <xf numFmtId="0" fontId="37" fillId="5" borderId="13" xfId="0" applyFont="1" applyFill="1" applyBorder="1" applyAlignment="1">
      <alignment horizontal="center" vertical="center" wrapText="1"/>
    </xf>
    <xf numFmtId="168" fontId="38" fillId="5" borderId="12" xfId="0" applyNumberFormat="1" applyFont="1" applyFill="1" applyBorder="1" applyAlignment="1">
      <alignment horizontal="center" vertical="center"/>
    </xf>
    <xf numFmtId="3" fontId="38" fillId="5" borderId="11" xfId="0" applyNumberFormat="1" applyFont="1" applyFill="1" applyBorder="1" applyAlignment="1">
      <alignment horizontal="center" vertical="center"/>
    </xf>
    <xf numFmtId="165" fontId="36" fillId="25" borderId="12" xfId="0" applyNumberFormat="1" applyFont="1" applyFill="1" applyBorder="1" applyAlignment="1">
      <alignment horizontal="right" vertical="center" wrapText="1"/>
    </xf>
    <xf numFmtId="167" fontId="37" fillId="5" borderId="10" xfId="0" applyNumberFormat="1" applyFont="1" applyFill="1" applyBorder="1" applyAlignment="1">
      <alignment vertical="center" wrapText="1"/>
    </xf>
    <xf numFmtId="169" fontId="38" fillId="5" borderId="14" xfId="0" applyNumberFormat="1" applyFont="1" applyFill="1" applyBorder="1" applyAlignment="1">
      <alignment horizontal="center" vertical="center"/>
    </xf>
    <xf numFmtId="0" fontId="35" fillId="5" borderId="16" xfId="0" applyFont="1" applyFill="1" applyBorder="1" applyAlignment="1">
      <alignment horizontal="center" vertical="center"/>
    </xf>
    <xf numFmtId="0" fontId="38" fillId="5" borderId="67" xfId="0" applyFont="1" applyFill="1" applyBorder="1" applyAlignment="1">
      <alignment horizontal="center" vertical="center" wrapText="1"/>
    </xf>
    <xf numFmtId="0" fontId="37" fillId="5" borderId="68" xfId="0" applyFont="1" applyFill="1" applyBorder="1" applyAlignment="1">
      <alignment horizontal="center" vertical="center" wrapText="1"/>
    </xf>
    <xf numFmtId="0" fontId="38" fillId="0" borderId="0" xfId="0" applyFont="1" applyFill="1"/>
    <xf numFmtId="165" fontId="37" fillId="0" borderId="0" xfId="0" applyNumberFormat="1" applyFont="1" applyFill="1" applyAlignment="1">
      <alignment horizontal="center"/>
    </xf>
    <xf numFmtId="0" fontId="37" fillId="0" borderId="0" xfId="0" applyFont="1" applyFill="1" applyBorder="1" applyAlignment="1">
      <alignment horizontal="left"/>
    </xf>
    <xf numFmtId="165" fontId="37" fillId="0" borderId="0" xfId="0" applyNumberFormat="1" applyFont="1" applyFill="1"/>
    <xf numFmtId="0" fontId="37" fillId="0" borderId="0" xfId="0" applyFont="1" applyFill="1" applyAlignment="1">
      <alignment horizontal="center"/>
    </xf>
    <xf numFmtId="0" fontId="8" fillId="54" borderId="15" xfId="0" applyFont="1" applyFill="1" applyBorder="1" applyAlignment="1">
      <alignment horizontal="center" vertical="center"/>
    </xf>
    <xf numFmtId="0" fontId="4" fillId="54" borderId="3" xfId="0" applyFont="1" applyFill="1" applyBorder="1" applyAlignment="1">
      <alignment horizontal="center" vertical="center" wrapText="1"/>
    </xf>
    <xf numFmtId="0" fontId="2" fillId="54" borderId="9" xfId="0" applyFont="1" applyFill="1" applyBorder="1" applyAlignment="1">
      <alignment horizontal="center" vertical="center" wrapText="1"/>
    </xf>
    <xf numFmtId="0" fontId="7" fillId="54" borderId="7" xfId="0" applyFont="1" applyFill="1" applyBorder="1" applyAlignment="1">
      <alignment horizontal="center" vertical="center" wrapText="1"/>
    </xf>
    <xf numFmtId="0" fontId="19" fillId="54" borderId="4" xfId="0" applyFont="1" applyFill="1" applyBorder="1" applyAlignment="1">
      <alignment vertical="center" wrapText="1"/>
    </xf>
    <xf numFmtId="9" fontId="7" fillId="54" borderId="2" xfId="0" applyNumberFormat="1" applyFont="1" applyFill="1" applyBorder="1" applyAlignment="1">
      <alignment horizontal="center" vertical="center"/>
    </xf>
    <xf numFmtId="0" fontId="5" fillId="54" borderId="3" xfId="0" applyFont="1" applyFill="1" applyBorder="1" applyAlignment="1">
      <alignment horizontal="center" vertical="center" wrapText="1"/>
    </xf>
    <xf numFmtId="168" fontId="3" fillId="54" borderId="2" xfId="0" applyNumberFormat="1" applyFont="1" applyFill="1" applyBorder="1" applyAlignment="1">
      <alignment horizontal="center" vertical="center"/>
    </xf>
    <xf numFmtId="3" fontId="3" fillId="54" borderId="7" xfId="0" applyNumberFormat="1" applyFont="1" applyFill="1" applyBorder="1" applyAlignment="1">
      <alignment horizontal="center" vertical="center"/>
    </xf>
    <xf numFmtId="167" fontId="5" fillId="54" borderId="4" xfId="0" applyNumberFormat="1" applyFont="1" applyFill="1" applyBorder="1" applyAlignment="1">
      <alignment vertical="center" wrapText="1"/>
    </xf>
    <xf numFmtId="169" fontId="8" fillId="54" borderId="8" xfId="0" applyNumberFormat="1" applyFont="1" applyFill="1" applyBorder="1" applyAlignment="1">
      <alignment horizontal="center" vertical="center"/>
    </xf>
    <xf numFmtId="0" fontId="8" fillId="55" borderId="9" xfId="0" applyFont="1" applyFill="1" applyBorder="1" applyAlignment="1">
      <alignment horizontal="center" vertical="center"/>
    </xf>
    <xf numFmtId="0" fontId="4" fillId="55" borderId="3" xfId="0" applyFont="1" applyFill="1" applyBorder="1" applyAlignment="1">
      <alignment horizontal="center" vertical="center" wrapText="1"/>
    </xf>
    <xf numFmtId="0" fontId="14" fillId="55" borderId="9" xfId="0" applyFont="1" applyFill="1" applyBorder="1" applyAlignment="1">
      <alignment horizontal="center" vertical="center" wrapText="1"/>
    </xf>
    <xf numFmtId="0" fontId="7" fillId="55" borderId="7" xfId="0" applyFont="1" applyFill="1" applyBorder="1" applyAlignment="1">
      <alignment horizontal="center" vertical="center" wrapText="1"/>
    </xf>
    <xf numFmtId="3" fontId="19" fillId="55" borderId="4" xfId="0" applyNumberFormat="1" applyFont="1" applyFill="1" applyBorder="1" applyAlignment="1">
      <alignment vertical="center" wrapText="1"/>
    </xf>
    <xf numFmtId="9" fontId="7" fillId="55" borderId="2" xfId="0" applyNumberFormat="1" applyFont="1" applyFill="1" applyBorder="1" applyAlignment="1">
      <alignment horizontal="center" vertical="center"/>
    </xf>
    <xf numFmtId="0" fontId="5" fillId="55" borderId="3" xfId="0" applyFont="1" applyFill="1" applyBorder="1" applyAlignment="1">
      <alignment horizontal="center" vertical="center" wrapText="1"/>
    </xf>
    <xf numFmtId="168" fontId="3" fillId="55" borderId="2" xfId="0" applyNumberFormat="1" applyFont="1" applyFill="1" applyBorder="1" applyAlignment="1">
      <alignment horizontal="center" vertical="center"/>
    </xf>
    <xf numFmtId="3" fontId="3" fillId="55" borderId="7" xfId="0" applyNumberFormat="1" applyFont="1" applyFill="1" applyBorder="1" applyAlignment="1">
      <alignment horizontal="center" vertical="center"/>
    </xf>
    <xf numFmtId="167" fontId="5" fillId="55" borderId="4" xfId="0" applyNumberFormat="1" applyFont="1" applyFill="1" applyBorder="1" applyAlignment="1">
      <alignment vertical="center" wrapText="1"/>
    </xf>
    <xf numFmtId="169" fontId="8" fillId="55" borderId="8" xfId="0" applyNumberFormat="1" applyFont="1" applyFill="1" applyBorder="1" applyAlignment="1">
      <alignment horizontal="center" vertical="center"/>
    </xf>
    <xf numFmtId="0" fontId="8" fillId="56" borderId="15" xfId="0" applyFont="1" applyFill="1" applyBorder="1" applyAlignment="1">
      <alignment horizontal="center" vertical="center"/>
    </xf>
    <xf numFmtId="0" fontId="4" fillId="56" borderId="3" xfId="0" applyFont="1" applyFill="1" applyBorder="1" applyAlignment="1">
      <alignment horizontal="center" vertical="center" wrapText="1"/>
    </xf>
    <xf numFmtId="0" fontId="2" fillId="56" borderId="9" xfId="0" applyFont="1" applyFill="1" applyBorder="1" applyAlignment="1">
      <alignment horizontal="center" vertical="center" wrapText="1"/>
    </xf>
    <xf numFmtId="0" fontId="7" fillId="56" borderId="7" xfId="0" applyFont="1" applyFill="1" applyBorder="1" applyAlignment="1">
      <alignment horizontal="center" vertical="center" wrapText="1"/>
    </xf>
    <xf numFmtId="165" fontId="17" fillId="56" borderId="2" xfId="0" applyNumberFormat="1" applyFont="1" applyFill="1" applyBorder="1" applyAlignment="1">
      <alignment horizontal="right" vertical="center" wrapText="1"/>
    </xf>
    <xf numFmtId="3" fontId="19" fillId="56" borderId="4" xfId="0" applyNumberFormat="1" applyFont="1" applyFill="1" applyBorder="1" applyAlignment="1">
      <alignment vertical="center" wrapText="1"/>
    </xf>
    <xf numFmtId="9" fontId="7" fillId="56" borderId="2" xfId="0" applyNumberFormat="1" applyFont="1" applyFill="1" applyBorder="1" applyAlignment="1">
      <alignment horizontal="center" vertical="center"/>
    </xf>
    <xf numFmtId="0" fontId="5" fillId="56" borderId="3" xfId="0" applyFont="1" applyFill="1" applyBorder="1" applyAlignment="1">
      <alignment horizontal="center" vertical="center" wrapText="1"/>
    </xf>
    <xf numFmtId="168" fontId="3" fillId="56" borderId="2" xfId="0" applyNumberFormat="1" applyFont="1" applyFill="1" applyBorder="1" applyAlignment="1">
      <alignment horizontal="center" vertical="center"/>
    </xf>
    <xf numFmtId="3" fontId="3" fillId="56" borderId="7" xfId="0" applyNumberFormat="1" applyFont="1" applyFill="1" applyBorder="1" applyAlignment="1">
      <alignment horizontal="center" vertical="center"/>
    </xf>
    <xf numFmtId="167" fontId="5" fillId="56" borderId="4" xfId="0" applyNumberFormat="1" applyFont="1" applyFill="1" applyBorder="1" applyAlignment="1">
      <alignment vertical="center" wrapText="1"/>
    </xf>
    <xf numFmtId="169" fontId="8" fillId="56" borderId="8" xfId="0" applyNumberFormat="1" applyFont="1" applyFill="1" applyBorder="1" applyAlignment="1">
      <alignment horizontal="center" vertical="center"/>
    </xf>
    <xf numFmtId="0" fontId="8" fillId="57" borderId="15" xfId="0" applyFont="1" applyFill="1" applyBorder="1" applyAlignment="1">
      <alignment horizontal="center" vertical="center"/>
    </xf>
    <xf numFmtId="0" fontId="4" fillId="57" borderId="3" xfId="0" applyFont="1" applyFill="1" applyBorder="1" applyAlignment="1">
      <alignment horizontal="center" vertical="center" wrapText="1"/>
    </xf>
    <xf numFmtId="0" fontId="2" fillId="57" borderId="9" xfId="0" applyFont="1" applyFill="1" applyBorder="1" applyAlignment="1">
      <alignment horizontal="center" vertical="center" wrapText="1"/>
    </xf>
    <xf numFmtId="0" fontId="7" fillId="57" borderId="7" xfId="0" applyFont="1" applyFill="1" applyBorder="1" applyAlignment="1">
      <alignment horizontal="center" vertical="center" wrapText="1"/>
    </xf>
    <xf numFmtId="165" fontId="17" fillId="57" borderId="2" xfId="0" applyNumberFormat="1" applyFont="1" applyFill="1" applyBorder="1" applyAlignment="1">
      <alignment horizontal="right" vertical="center" wrapText="1"/>
    </xf>
    <xf numFmtId="3" fontId="19" fillId="57" borderId="4" xfId="0" applyNumberFormat="1" applyFont="1" applyFill="1" applyBorder="1" applyAlignment="1">
      <alignment vertical="center" wrapText="1"/>
    </xf>
    <xf numFmtId="9" fontId="7" fillId="57" borderId="2" xfId="0" applyNumberFormat="1" applyFont="1" applyFill="1" applyBorder="1" applyAlignment="1">
      <alignment horizontal="center" vertical="center"/>
    </xf>
    <xf numFmtId="0" fontId="5" fillId="57" borderId="3" xfId="0" applyFont="1" applyFill="1" applyBorder="1" applyAlignment="1">
      <alignment horizontal="center" vertical="center" wrapText="1"/>
    </xf>
    <xf numFmtId="168" fontId="3" fillId="57" borderId="2" xfId="0" applyNumberFormat="1" applyFont="1" applyFill="1" applyBorder="1" applyAlignment="1">
      <alignment horizontal="center" vertical="center"/>
    </xf>
    <xf numFmtId="3" fontId="3" fillId="57" borderId="7" xfId="0" applyNumberFormat="1" applyFont="1" applyFill="1" applyBorder="1" applyAlignment="1">
      <alignment horizontal="center" vertical="center"/>
    </xf>
    <xf numFmtId="167" fontId="5" fillId="57" borderId="4" xfId="0" applyNumberFormat="1" applyFont="1" applyFill="1" applyBorder="1" applyAlignment="1">
      <alignment vertical="center" wrapText="1"/>
    </xf>
    <xf numFmtId="169" fontId="8" fillId="57" borderId="8" xfId="0" applyNumberFormat="1" applyFont="1" applyFill="1" applyBorder="1" applyAlignment="1">
      <alignment horizontal="center" vertical="center"/>
    </xf>
    <xf numFmtId="0" fontId="8" fillId="58" borderId="15" xfId="0" applyFont="1" applyFill="1" applyBorder="1" applyAlignment="1">
      <alignment horizontal="center" vertical="center"/>
    </xf>
    <xf numFmtId="0" fontId="4" fillId="58" borderId="3" xfId="0" applyFont="1" applyFill="1" applyBorder="1" applyAlignment="1">
      <alignment horizontal="center" vertical="center" wrapText="1"/>
    </xf>
    <xf numFmtId="0" fontId="2" fillId="58" borderId="9" xfId="0" applyFont="1" applyFill="1" applyBorder="1" applyAlignment="1">
      <alignment horizontal="center" vertical="center" wrapText="1"/>
    </xf>
    <xf numFmtId="0" fontId="7" fillId="58" borderId="7" xfId="0" applyFont="1" applyFill="1" applyBorder="1" applyAlignment="1">
      <alignment horizontal="center" vertical="center" wrapText="1"/>
    </xf>
    <xf numFmtId="165" fontId="17" fillId="58" borderId="2" xfId="0" applyNumberFormat="1" applyFont="1" applyFill="1" applyBorder="1" applyAlignment="1">
      <alignment horizontal="right" vertical="center" wrapText="1"/>
    </xf>
    <xf numFmtId="3" fontId="19" fillId="58" borderId="4" xfId="0" applyNumberFormat="1" applyFont="1" applyFill="1" applyBorder="1" applyAlignment="1">
      <alignment vertical="center" wrapText="1"/>
    </xf>
    <xf numFmtId="9" fontId="7" fillId="58" borderId="2" xfId="0" applyNumberFormat="1" applyFont="1" applyFill="1" applyBorder="1" applyAlignment="1">
      <alignment horizontal="center" vertical="center"/>
    </xf>
    <xf numFmtId="3" fontId="5" fillId="58" borderId="3" xfId="0" applyNumberFormat="1" applyFont="1" applyFill="1" applyBorder="1" applyAlignment="1">
      <alignment horizontal="center" vertical="center" wrapText="1"/>
    </xf>
    <xf numFmtId="168" fontId="3" fillId="58" borderId="2" xfId="0" applyNumberFormat="1" applyFont="1" applyFill="1" applyBorder="1" applyAlignment="1">
      <alignment horizontal="center" vertical="center"/>
    </xf>
    <xf numFmtId="3" fontId="3" fillId="58" borderId="7" xfId="0" applyNumberFormat="1" applyFont="1" applyFill="1" applyBorder="1" applyAlignment="1">
      <alignment horizontal="center" vertical="center"/>
    </xf>
    <xf numFmtId="167" fontId="5" fillId="58" borderId="4" xfId="0" applyNumberFormat="1" applyFont="1" applyFill="1" applyBorder="1" applyAlignment="1">
      <alignment vertical="center" wrapText="1"/>
    </xf>
    <xf numFmtId="0" fontId="8" fillId="59" borderId="15" xfId="0" applyFont="1" applyFill="1" applyBorder="1" applyAlignment="1">
      <alignment horizontal="center" vertical="center"/>
    </xf>
    <xf numFmtId="0" fontId="4" fillId="59" borderId="3" xfId="0" applyFont="1" applyFill="1" applyBorder="1" applyAlignment="1">
      <alignment horizontal="center" vertical="center" wrapText="1"/>
    </xf>
    <xf numFmtId="0" fontId="2" fillId="59" borderId="9" xfId="0" applyFont="1" applyFill="1" applyBorder="1" applyAlignment="1">
      <alignment horizontal="center" vertical="center" wrapText="1"/>
    </xf>
    <xf numFmtId="0" fontId="7" fillId="59" borderId="7" xfId="0" applyFont="1" applyFill="1" applyBorder="1" applyAlignment="1">
      <alignment horizontal="center" vertical="center" wrapText="1"/>
    </xf>
    <xf numFmtId="165" fontId="17" fillId="59" borderId="2" xfId="0" applyNumberFormat="1" applyFont="1" applyFill="1" applyBorder="1" applyAlignment="1">
      <alignment horizontal="right" vertical="center" wrapText="1"/>
    </xf>
    <xf numFmtId="3" fontId="19" fillId="59" borderId="4" xfId="0" applyNumberFormat="1" applyFont="1" applyFill="1" applyBorder="1" applyAlignment="1">
      <alignment vertical="center" wrapText="1"/>
    </xf>
    <xf numFmtId="9" fontId="7" fillId="59" borderId="2" xfId="0" applyNumberFormat="1" applyFont="1" applyFill="1" applyBorder="1" applyAlignment="1">
      <alignment horizontal="center" vertical="center"/>
    </xf>
    <xf numFmtId="3" fontId="5" fillId="59" borderId="3" xfId="0" applyNumberFormat="1" applyFont="1" applyFill="1" applyBorder="1" applyAlignment="1">
      <alignment horizontal="center" vertical="center" wrapText="1"/>
    </xf>
    <xf numFmtId="168" fontId="3" fillId="59" borderId="2" xfId="0" applyNumberFormat="1" applyFont="1" applyFill="1" applyBorder="1" applyAlignment="1">
      <alignment horizontal="center" vertical="center"/>
    </xf>
    <xf numFmtId="3" fontId="3" fillId="59" borderId="7" xfId="0" applyNumberFormat="1" applyFont="1" applyFill="1" applyBorder="1" applyAlignment="1">
      <alignment horizontal="center" vertical="center"/>
    </xf>
    <xf numFmtId="167" fontId="5" fillId="59" borderId="4" xfId="0" applyNumberFormat="1" applyFont="1" applyFill="1" applyBorder="1" applyAlignment="1">
      <alignment vertical="center" wrapText="1"/>
    </xf>
    <xf numFmtId="0" fontId="8" fillId="60" borderId="15" xfId="0" applyFont="1" applyFill="1" applyBorder="1" applyAlignment="1">
      <alignment horizontal="center" vertical="center"/>
    </xf>
    <xf numFmtId="0" fontId="4" fillId="60" borderId="3" xfId="0" applyFont="1" applyFill="1" applyBorder="1" applyAlignment="1">
      <alignment horizontal="center" vertical="center" wrapText="1"/>
    </xf>
    <xf numFmtId="0" fontId="2" fillId="60" borderId="9" xfId="0" applyFont="1" applyFill="1" applyBorder="1" applyAlignment="1">
      <alignment horizontal="center" vertical="center" wrapText="1"/>
    </xf>
    <xf numFmtId="0" fontId="7" fillId="60" borderId="7" xfId="0" applyFont="1" applyFill="1" applyBorder="1" applyAlignment="1">
      <alignment horizontal="center" vertical="center" wrapText="1"/>
    </xf>
    <xf numFmtId="165" fontId="17" fillId="60" borderId="2" xfId="0" applyNumberFormat="1" applyFont="1" applyFill="1" applyBorder="1" applyAlignment="1">
      <alignment horizontal="right" vertical="center" wrapText="1"/>
    </xf>
    <xf numFmtId="3" fontId="19" fillId="60" borderId="4" xfId="0" applyNumberFormat="1" applyFont="1" applyFill="1" applyBorder="1" applyAlignment="1">
      <alignment vertical="center" wrapText="1"/>
    </xf>
    <xf numFmtId="9" fontId="7" fillId="60" borderId="2" xfId="0" applyNumberFormat="1" applyFont="1" applyFill="1" applyBorder="1" applyAlignment="1">
      <alignment horizontal="center" vertical="center"/>
    </xf>
    <xf numFmtId="3" fontId="5" fillId="60" borderId="3" xfId="0" applyNumberFormat="1" applyFont="1" applyFill="1" applyBorder="1" applyAlignment="1">
      <alignment horizontal="center" vertical="center" wrapText="1"/>
    </xf>
    <xf numFmtId="168" fontId="3" fillId="60" borderId="2" xfId="0" applyNumberFormat="1" applyFont="1" applyFill="1" applyBorder="1" applyAlignment="1">
      <alignment horizontal="center" vertical="center"/>
    </xf>
    <xf numFmtId="3" fontId="3" fillId="60" borderId="7" xfId="0" applyNumberFormat="1" applyFont="1" applyFill="1" applyBorder="1" applyAlignment="1">
      <alignment horizontal="center" vertical="center"/>
    </xf>
    <xf numFmtId="167" fontId="5" fillId="60" borderId="4" xfId="0" applyNumberFormat="1" applyFont="1" applyFill="1" applyBorder="1" applyAlignment="1">
      <alignment vertical="center" wrapText="1"/>
    </xf>
    <xf numFmtId="0" fontId="4" fillId="61" borderId="13" xfId="0" applyFont="1" applyFill="1" applyBorder="1" applyAlignment="1">
      <alignment horizontal="center" vertical="center" wrapText="1"/>
    </xf>
    <xf numFmtId="0" fontId="2" fillId="61" borderId="16" xfId="0" applyFont="1" applyFill="1" applyBorder="1" applyAlignment="1">
      <alignment horizontal="center" vertical="center" wrapText="1"/>
    </xf>
    <xf numFmtId="0" fontId="7" fillId="61" borderId="11" xfId="0" applyFont="1" applyFill="1" applyBorder="1" applyAlignment="1">
      <alignment horizontal="center" vertical="center" wrapText="1"/>
    </xf>
    <xf numFmtId="165" fontId="17" fillId="61" borderId="12" xfId="0" applyNumberFormat="1" applyFont="1" applyFill="1" applyBorder="1" applyAlignment="1">
      <alignment horizontal="right" vertical="center" wrapText="1"/>
    </xf>
    <xf numFmtId="3" fontId="19" fillId="61" borderId="10" xfId="0" applyNumberFormat="1" applyFont="1" applyFill="1" applyBorder="1" applyAlignment="1">
      <alignment vertical="center" wrapText="1"/>
    </xf>
    <xf numFmtId="9" fontId="7" fillId="61" borderId="12" xfId="0" applyNumberFormat="1" applyFont="1" applyFill="1" applyBorder="1" applyAlignment="1">
      <alignment horizontal="center" vertical="center"/>
    </xf>
    <xf numFmtId="0" fontId="5" fillId="61" borderId="13" xfId="0" applyFont="1" applyFill="1" applyBorder="1" applyAlignment="1">
      <alignment horizontal="center" vertical="center" wrapText="1"/>
    </xf>
    <xf numFmtId="168" fontId="3" fillId="61" borderId="12" xfId="0" applyNumberFormat="1" applyFont="1" applyFill="1" applyBorder="1" applyAlignment="1">
      <alignment horizontal="center" vertical="center"/>
    </xf>
    <xf numFmtId="3" fontId="3" fillId="61" borderId="11" xfId="0" applyNumberFormat="1" applyFont="1" applyFill="1" applyBorder="1" applyAlignment="1">
      <alignment horizontal="center" vertical="center"/>
    </xf>
    <xf numFmtId="167" fontId="5" fillId="61" borderId="10" xfId="0" applyNumberFormat="1" applyFont="1" applyFill="1" applyBorder="1" applyAlignment="1">
      <alignment vertical="center" wrapText="1"/>
    </xf>
    <xf numFmtId="0" fontId="8" fillId="62" borderId="9" xfId="0" applyFont="1" applyFill="1" applyBorder="1" applyAlignment="1">
      <alignment horizontal="center" vertical="center"/>
    </xf>
    <xf numFmtId="0" fontId="4" fillId="62" borderId="55" xfId="0" applyFont="1" applyFill="1" applyBorder="1" applyAlignment="1">
      <alignment horizontal="center" vertical="center" wrapText="1"/>
    </xf>
    <xf numFmtId="0" fontId="2" fillId="62" borderId="39" xfId="0" applyFont="1" applyFill="1" applyBorder="1" applyAlignment="1">
      <alignment horizontal="center" vertical="center" wrapText="1"/>
    </xf>
    <xf numFmtId="0" fontId="7" fillId="62" borderId="38" xfId="0" applyFont="1" applyFill="1" applyBorder="1" applyAlignment="1">
      <alignment horizontal="center" vertical="center" wrapText="1"/>
    </xf>
    <xf numFmtId="3" fontId="19" fillId="62" borderId="52" xfId="0" applyNumberFormat="1" applyFont="1" applyFill="1" applyBorder="1" applyAlignment="1">
      <alignment vertical="center" wrapText="1"/>
    </xf>
    <xf numFmtId="9" fontId="7" fillId="62" borderId="51" xfId="0" applyNumberFormat="1" applyFont="1" applyFill="1" applyBorder="1" applyAlignment="1">
      <alignment horizontal="center" vertical="center"/>
    </xf>
    <xf numFmtId="164" fontId="5" fillId="62" borderId="55" xfId="0" applyNumberFormat="1" applyFont="1" applyFill="1" applyBorder="1" applyAlignment="1">
      <alignment horizontal="center" vertical="center" wrapText="1"/>
    </xf>
    <xf numFmtId="168" fontId="3" fillId="62" borderId="51" xfId="0" applyNumberFormat="1" applyFont="1" applyFill="1" applyBorder="1" applyAlignment="1">
      <alignment horizontal="center" vertical="center"/>
    </xf>
    <xf numFmtId="3" fontId="3" fillId="62" borderId="38" xfId="0" applyNumberFormat="1" applyFont="1" applyFill="1" applyBorder="1" applyAlignment="1">
      <alignment horizontal="center" vertical="center"/>
    </xf>
    <xf numFmtId="167" fontId="5" fillId="62" borderId="52" xfId="0" applyNumberFormat="1" applyFont="1" applyFill="1" applyBorder="1" applyAlignment="1">
      <alignment vertical="center" wrapText="1"/>
    </xf>
    <xf numFmtId="169" fontId="8" fillId="62" borderId="40" xfId="0" applyNumberFormat="1" applyFont="1" applyFill="1" applyBorder="1" applyAlignment="1">
      <alignment horizontal="center" vertical="center"/>
    </xf>
    <xf numFmtId="0" fontId="8" fillId="62" borderId="15" xfId="0" applyFont="1" applyFill="1" applyBorder="1" applyAlignment="1">
      <alignment horizontal="center" vertical="center"/>
    </xf>
    <xf numFmtId="0" fontId="19" fillId="62" borderId="3" xfId="0" applyFont="1" applyFill="1" applyBorder="1" applyAlignment="1">
      <alignment horizontal="center" vertical="center" wrapText="1"/>
    </xf>
    <xf numFmtId="0" fontId="2" fillId="62" borderId="9" xfId="0" applyFont="1" applyFill="1" applyBorder="1" applyAlignment="1">
      <alignment horizontal="center" vertical="center" wrapText="1"/>
    </xf>
    <xf numFmtId="0" fontId="7" fillId="62" borderId="7" xfId="0" applyFont="1" applyFill="1" applyBorder="1" applyAlignment="1">
      <alignment horizontal="center" vertical="center" wrapText="1"/>
    </xf>
    <xf numFmtId="3" fontId="19" fillId="62" borderId="4" xfId="0" applyNumberFormat="1" applyFont="1" applyFill="1" applyBorder="1" applyAlignment="1">
      <alignment vertical="center" wrapText="1"/>
    </xf>
    <xf numFmtId="9" fontId="7" fillId="62" borderId="2" xfId="0" applyNumberFormat="1" applyFont="1" applyFill="1" applyBorder="1" applyAlignment="1">
      <alignment horizontal="center" vertical="center"/>
    </xf>
    <xf numFmtId="0" fontId="5" fillId="62" borderId="3" xfId="0" applyFont="1" applyFill="1" applyBorder="1" applyAlignment="1">
      <alignment horizontal="center" vertical="center" wrapText="1"/>
    </xf>
    <xf numFmtId="168" fontId="3" fillId="62" borderId="2" xfId="0" applyNumberFormat="1" applyFont="1" applyFill="1" applyBorder="1" applyAlignment="1">
      <alignment horizontal="center" vertical="center"/>
    </xf>
    <xf numFmtId="3" fontId="3" fillId="62" borderId="7" xfId="0" applyNumberFormat="1" applyFont="1" applyFill="1" applyBorder="1" applyAlignment="1">
      <alignment horizontal="center" vertical="center"/>
    </xf>
    <xf numFmtId="167" fontId="5" fillId="62" borderId="4" xfId="0" applyNumberFormat="1" applyFont="1" applyFill="1" applyBorder="1" applyAlignment="1">
      <alignment vertical="center" wrapText="1"/>
    </xf>
    <xf numFmtId="169" fontId="8" fillId="62" borderId="8" xfId="0" applyNumberFormat="1" applyFont="1" applyFill="1" applyBorder="1" applyAlignment="1">
      <alignment horizontal="center" vertical="center"/>
    </xf>
    <xf numFmtId="0" fontId="16" fillId="62" borderId="3" xfId="0" applyFont="1" applyFill="1" applyBorder="1" applyAlignment="1">
      <alignment horizontal="center" vertical="center" wrapText="1"/>
    </xf>
    <xf numFmtId="164" fontId="5" fillId="27" borderId="3" xfId="0" applyNumberFormat="1" applyFont="1" applyFill="1" applyBorder="1" applyAlignment="1">
      <alignment horizontal="center" vertical="center" wrapText="1"/>
    </xf>
    <xf numFmtId="0" fontId="8" fillId="63" borderId="15" xfId="0" applyFont="1" applyFill="1" applyBorder="1" applyAlignment="1">
      <alignment horizontal="center" vertical="center"/>
    </xf>
    <xf numFmtId="0" fontId="19" fillId="63" borderId="3" xfId="0" applyFont="1" applyFill="1" applyBorder="1" applyAlignment="1">
      <alignment horizontal="center" vertical="center" wrapText="1"/>
    </xf>
    <xf numFmtId="0" fontId="2" fillId="63" borderId="9" xfId="0" applyFont="1" applyFill="1" applyBorder="1" applyAlignment="1">
      <alignment horizontal="center" vertical="center" wrapText="1"/>
    </xf>
    <xf numFmtId="0" fontId="7" fillId="63" borderId="7" xfId="0" applyFont="1" applyFill="1" applyBorder="1" applyAlignment="1">
      <alignment horizontal="center" vertical="center" wrapText="1"/>
    </xf>
    <xf numFmtId="3" fontId="19" fillId="63" borderId="4" xfId="0" applyNumberFormat="1" applyFont="1" applyFill="1" applyBorder="1" applyAlignment="1">
      <alignment vertical="center" wrapText="1"/>
    </xf>
    <xf numFmtId="9" fontId="7" fillId="63" borderId="2" xfId="0" applyNumberFormat="1" applyFont="1" applyFill="1" applyBorder="1" applyAlignment="1">
      <alignment horizontal="center" vertical="center"/>
    </xf>
    <xf numFmtId="0" fontId="5" fillId="63" borderId="3" xfId="0" applyFont="1" applyFill="1" applyBorder="1" applyAlignment="1">
      <alignment horizontal="center" vertical="center" wrapText="1"/>
    </xf>
    <xf numFmtId="168" fontId="3" fillId="63" borderId="2" xfId="0" applyNumberFormat="1" applyFont="1" applyFill="1" applyBorder="1" applyAlignment="1">
      <alignment horizontal="center" vertical="center"/>
    </xf>
    <xf numFmtId="3" fontId="3" fillId="63" borderId="7" xfId="0" applyNumberFormat="1" applyFont="1" applyFill="1" applyBorder="1" applyAlignment="1">
      <alignment horizontal="center" vertical="center"/>
    </xf>
    <xf numFmtId="167" fontId="5" fillId="63" borderId="4" xfId="0" applyNumberFormat="1" applyFont="1" applyFill="1" applyBorder="1" applyAlignment="1">
      <alignment vertical="center" wrapText="1"/>
    </xf>
    <xf numFmtId="169" fontId="8" fillId="63" borderId="8" xfId="0" applyNumberFormat="1" applyFont="1" applyFill="1" applyBorder="1" applyAlignment="1">
      <alignment horizontal="center" vertical="center"/>
    </xf>
    <xf numFmtId="0" fontId="8" fillId="63" borderId="9" xfId="0" applyFont="1" applyFill="1" applyBorder="1" applyAlignment="1">
      <alignment horizontal="center" vertical="center"/>
    </xf>
    <xf numFmtId="0" fontId="4" fillId="63" borderId="3" xfId="0" applyFont="1" applyFill="1" applyBorder="1" applyAlignment="1">
      <alignment horizontal="center" vertical="center" wrapText="1"/>
    </xf>
    <xf numFmtId="0" fontId="16" fillId="63" borderId="3" xfId="0" applyFont="1" applyFill="1" applyBorder="1" applyAlignment="1">
      <alignment horizontal="center" vertical="center" wrapText="1"/>
    </xf>
    <xf numFmtId="0" fontId="8" fillId="64" borderId="15" xfId="0" applyFont="1" applyFill="1" applyBorder="1" applyAlignment="1">
      <alignment horizontal="center" vertical="center"/>
    </xf>
    <xf numFmtId="0" fontId="16" fillId="64" borderId="3" xfId="0" applyFont="1" applyFill="1" applyBorder="1" applyAlignment="1">
      <alignment horizontal="center" vertical="center" wrapText="1"/>
    </xf>
    <xf numFmtId="0" fontId="2" fillId="64" borderId="9" xfId="0" applyFont="1" applyFill="1" applyBorder="1" applyAlignment="1">
      <alignment horizontal="center" vertical="center" wrapText="1"/>
    </xf>
    <xf numFmtId="0" fontId="7" fillId="64" borderId="7" xfId="0" applyFont="1" applyFill="1" applyBorder="1" applyAlignment="1">
      <alignment horizontal="center" vertical="center" wrapText="1"/>
    </xf>
    <xf numFmtId="3" fontId="19" fillId="64" borderId="4" xfId="0" applyNumberFormat="1" applyFont="1" applyFill="1" applyBorder="1" applyAlignment="1">
      <alignment vertical="center" wrapText="1"/>
    </xf>
    <xf numFmtId="9" fontId="7" fillId="64" borderId="2" xfId="0" applyNumberFormat="1" applyFont="1" applyFill="1" applyBorder="1" applyAlignment="1">
      <alignment horizontal="center" vertical="center"/>
    </xf>
    <xf numFmtId="0" fontId="5" fillId="64" borderId="3" xfId="0" applyFont="1" applyFill="1" applyBorder="1" applyAlignment="1">
      <alignment horizontal="center" vertical="center" wrapText="1"/>
    </xf>
    <xf numFmtId="168" fontId="3" fillId="64" borderId="2" xfId="0" applyNumberFormat="1" applyFont="1" applyFill="1" applyBorder="1" applyAlignment="1">
      <alignment horizontal="center" vertical="center"/>
    </xf>
    <xf numFmtId="3" fontId="3" fillId="64" borderId="7" xfId="0" applyNumberFormat="1" applyFont="1" applyFill="1" applyBorder="1" applyAlignment="1">
      <alignment horizontal="center" vertical="center"/>
    </xf>
    <xf numFmtId="167" fontId="5" fillId="64" borderId="4" xfId="0" applyNumberFormat="1" applyFont="1" applyFill="1" applyBorder="1" applyAlignment="1">
      <alignment vertical="center" wrapText="1"/>
    </xf>
    <xf numFmtId="169" fontId="8" fillId="64" borderId="8" xfId="0" applyNumberFormat="1" applyFont="1" applyFill="1" applyBorder="1" applyAlignment="1">
      <alignment horizontal="center" vertical="center"/>
    </xf>
    <xf numFmtId="0" fontId="8" fillId="64" borderId="9" xfId="0" applyFont="1" applyFill="1" applyBorder="1" applyAlignment="1">
      <alignment horizontal="center" vertical="center"/>
    </xf>
    <xf numFmtId="0" fontId="8" fillId="65" borderId="9" xfId="0" applyFont="1" applyFill="1" applyBorder="1" applyAlignment="1">
      <alignment horizontal="center" vertical="center"/>
    </xf>
    <xf numFmtId="0" fontId="16" fillId="65" borderId="3" xfId="0" applyFont="1" applyFill="1" applyBorder="1" applyAlignment="1">
      <alignment horizontal="center" vertical="center" wrapText="1"/>
    </xf>
    <xf numFmtId="0" fontId="2" fillId="65" borderId="9" xfId="0" applyFont="1" applyFill="1" applyBorder="1" applyAlignment="1">
      <alignment horizontal="center" vertical="center" wrapText="1"/>
    </xf>
    <xf numFmtId="0" fontId="7" fillId="65" borderId="7" xfId="0" applyFont="1" applyFill="1" applyBorder="1" applyAlignment="1">
      <alignment horizontal="center" vertical="center" wrapText="1"/>
    </xf>
    <xf numFmtId="3" fontId="19" fillId="65" borderId="4" xfId="0" applyNumberFormat="1" applyFont="1" applyFill="1" applyBorder="1" applyAlignment="1">
      <alignment vertical="center" wrapText="1"/>
    </xf>
    <xf numFmtId="9" fontId="7" fillId="65" borderId="2" xfId="0" applyNumberFormat="1" applyFont="1" applyFill="1" applyBorder="1" applyAlignment="1">
      <alignment horizontal="center" vertical="center"/>
    </xf>
    <xf numFmtId="0" fontId="5" fillId="65" borderId="3" xfId="0" applyFont="1" applyFill="1" applyBorder="1" applyAlignment="1">
      <alignment horizontal="center" vertical="center" wrapText="1"/>
    </xf>
    <xf numFmtId="168" fontId="3" fillId="65" borderId="2" xfId="0" applyNumberFormat="1" applyFont="1" applyFill="1" applyBorder="1" applyAlignment="1">
      <alignment horizontal="center" vertical="center"/>
    </xf>
    <xf numFmtId="3" fontId="3" fillId="65" borderId="7" xfId="0" applyNumberFormat="1" applyFont="1" applyFill="1" applyBorder="1" applyAlignment="1">
      <alignment horizontal="center" vertical="center"/>
    </xf>
    <xf numFmtId="167" fontId="5" fillId="65" borderId="4" xfId="0" applyNumberFormat="1" applyFont="1" applyFill="1" applyBorder="1" applyAlignment="1">
      <alignment vertical="center" wrapText="1"/>
    </xf>
    <xf numFmtId="169" fontId="8" fillId="65" borderId="8" xfId="0" applyNumberFormat="1" applyFont="1" applyFill="1" applyBorder="1" applyAlignment="1">
      <alignment horizontal="center" vertical="center"/>
    </xf>
    <xf numFmtId="0" fontId="4" fillId="65" borderId="3" xfId="0" applyFont="1" applyFill="1" applyBorder="1" applyAlignment="1">
      <alignment horizontal="center" vertical="center" wrapText="1"/>
    </xf>
    <xf numFmtId="169" fontId="17" fillId="58" borderId="8" xfId="0" applyNumberFormat="1" applyFont="1" applyFill="1" applyBorder="1" applyAlignment="1">
      <alignment horizontal="center" vertical="center"/>
    </xf>
    <xf numFmtId="169" fontId="17" fillId="59" borderId="8" xfId="0" applyNumberFormat="1" applyFont="1" applyFill="1" applyBorder="1" applyAlignment="1">
      <alignment horizontal="center" vertical="center"/>
    </xf>
    <xf numFmtId="169" fontId="17" fillId="60" borderId="8" xfId="0" applyNumberFormat="1" applyFont="1" applyFill="1" applyBorder="1" applyAlignment="1">
      <alignment horizontal="center" vertical="center"/>
    </xf>
    <xf numFmtId="169" fontId="17" fillId="61" borderId="14" xfId="0" applyNumberFormat="1" applyFont="1" applyFill="1" applyBorder="1" applyAlignment="1">
      <alignment horizontal="center" vertical="center"/>
    </xf>
    <xf numFmtId="165" fontId="17" fillId="27" borderId="2" xfId="0" applyNumberFormat="1" applyFont="1" applyFill="1" applyBorder="1" applyAlignment="1">
      <alignment horizontal="center" vertical="center" wrapText="1"/>
    </xf>
    <xf numFmtId="165" fontId="17" fillId="62" borderId="51" xfId="0" applyNumberFormat="1" applyFont="1" applyFill="1" applyBorder="1" applyAlignment="1">
      <alignment horizontal="center" vertical="center" wrapText="1"/>
    </xf>
    <xf numFmtId="165" fontId="17" fillId="54" borderId="2" xfId="0" applyNumberFormat="1" applyFont="1" applyFill="1" applyBorder="1" applyAlignment="1">
      <alignment horizontal="right" vertical="center" wrapText="1"/>
    </xf>
    <xf numFmtId="165" fontId="17" fillId="55" borderId="2" xfId="0" applyNumberFormat="1" applyFont="1" applyFill="1" applyBorder="1" applyAlignment="1">
      <alignment horizontal="center" vertical="center" wrapText="1"/>
    </xf>
    <xf numFmtId="165" fontId="17" fillId="65" borderId="2" xfId="0" applyNumberFormat="1" applyFont="1" applyFill="1" applyBorder="1" applyAlignment="1">
      <alignment horizontal="center" vertical="center" wrapText="1"/>
    </xf>
    <xf numFmtId="165" fontId="17" fillId="63" borderId="2" xfId="0" applyNumberFormat="1" applyFont="1" applyFill="1" applyBorder="1" applyAlignment="1">
      <alignment horizontal="center" vertical="center" wrapText="1"/>
    </xf>
    <xf numFmtId="165" fontId="17" fillId="62" borderId="2" xfId="0" applyNumberFormat="1" applyFont="1" applyFill="1" applyBorder="1" applyAlignment="1">
      <alignment horizontal="center" vertical="center" wrapText="1"/>
    </xf>
    <xf numFmtId="165" fontId="17" fillId="64" borderId="2" xfId="0" applyNumberFormat="1" applyFont="1" applyFill="1" applyBorder="1" applyAlignment="1">
      <alignment horizontal="center" vertical="center" wrapText="1"/>
    </xf>
    <xf numFmtId="165" fontId="17" fillId="29" borderId="2" xfId="0" applyNumberFormat="1" applyFont="1" applyFill="1" applyBorder="1" applyAlignment="1">
      <alignment horizontal="center" vertical="center" wrapText="1"/>
    </xf>
    <xf numFmtId="0" fontId="8" fillId="61" borderId="16" xfId="0" applyFont="1" applyFill="1" applyBorder="1" applyAlignment="1">
      <alignment horizontal="center" vertical="center"/>
    </xf>
    <xf numFmtId="0" fontId="8" fillId="68" borderId="9" xfId="0" applyFont="1" applyFill="1" applyBorder="1" applyAlignment="1">
      <alignment horizontal="center" vertical="center"/>
    </xf>
    <xf numFmtId="0" fontId="16" fillId="68" borderId="3" xfId="0" applyFont="1" applyFill="1" applyBorder="1" applyAlignment="1">
      <alignment horizontal="center" vertical="center" wrapText="1"/>
    </xf>
    <xf numFmtId="0" fontId="2" fillId="68" borderId="9" xfId="0" applyFont="1" applyFill="1" applyBorder="1" applyAlignment="1">
      <alignment horizontal="center" vertical="center" wrapText="1"/>
    </xf>
    <xf numFmtId="0" fontId="7" fillId="68" borderId="7" xfId="0" applyFont="1" applyFill="1" applyBorder="1" applyAlignment="1">
      <alignment horizontal="center" vertical="center" wrapText="1"/>
    </xf>
    <xf numFmtId="3" fontId="19" fillId="68" borderId="4" xfId="0" applyNumberFormat="1" applyFont="1" applyFill="1" applyBorder="1" applyAlignment="1">
      <alignment vertical="center" wrapText="1"/>
    </xf>
    <xf numFmtId="9" fontId="7" fillId="68" borderId="2" xfId="0" applyNumberFormat="1" applyFont="1" applyFill="1" applyBorder="1" applyAlignment="1">
      <alignment horizontal="center" vertical="center"/>
    </xf>
    <xf numFmtId="0" fontId="5" fillId="68" borderId="3" xfId="0" applyFont="1" applyFill="1" applyBorder="1" applyAlignment="1">
      <alignment horizontal="center" vertical="center" wrapText="1"/>
    </xf>
    <xf numFmtId="168" fontId="3" fillId="68" borderId="2" xfId="0" applyNumberFormat="1" applyFont="1" applyFill="1" applyBorder="1" applyAlignment="1">
      <alignment horizontal="center" vertical="center"/>
    </xf>
    <xf numFmtId="3" fontId="3" fillId="68" borderId="7" xfId="0" applyNumberFormat="1" applyFont="1" applyFill="1" applyBorder="1" applyAlignment="1">
      <alignment horizontal="center" vertical="center"/>
    </xf>
    <xf numFmtId="167" fontId="5" fillId="68" borderId="4" xfId="0" applyNumberFormat="1" applyFont="1" applyFill="1" applyBorder="1" applyAlignment="1">
      <alignment vertical="center" wrapText="1"/>
    </xf>
    <xf numFmtId="169" fontId="8" fillId="68" borderId="8" xfId="0" applyNumberFormat="1" applyFont="1" applyFill="1" applyBorder="1" applyAlignment="1">
      <alignment horizontal="center" vertical="center"/>
    </xf>
    <xf numFmtId="0" fontId="8" fillId="68" borderId="15" xfId="0" applyFont="1" applyFill="1" applyBorder="1" applyAlignment="1">
      <alignment horizontal="center" vertical="center"/>
    </xf>
    <xf numFmtId="0" fontId="19" fillId="68" borderId="3" xfId="0" applyFont="1" applyFill="1" applyBorder="1" applyAlignment="1">
      <alignment horizontal="center" vertical="center" wrapText="1"/>
    </xf>
    <xf numFmtId="165" fontId="17" fillId="68" borderId="2" xfId="0" applyNumberFormat="1" applyFont="1" applyFill="1" applyBorder="1" applyAlignment="1">
      <alignment horizontal="center" vertical="center" wrapText="1"/>
    </xf>
    <xf numFmtId="0" fontId="8" fillId="4" borderId="70" xfId="0" applyFont="1" applyFill="1" applyBorder="1" applyAlignment="1">
      <alignment horizontal="center" vertical="center"/>
    </xf>
    <xf numFmtId="0" fontId="4" fillId="4" borderId="69" xfId="0" applyFont="1" applyFill="1" applyBorder="1" applyAlignment="1">
      <alignment horizontal="center" vertical="center" wrapText="1"/>
    </xf>
    <xf numFmtId="0" fontId="2" fillId="4" borderId="70" xfId="0" applyFont="1" applyFill="1" applyBorder="1" applyAlignment="1">
      <alignment horizontal="center" vertical="center" wrapText="1"/>
    </xf>
    <xf numFmtId="0" fontId="7" fillId="4" borderId="65" xfId="0" applyFont="1" applyFill="1" applyBorder="1" applyAlignment="1">
      <alignment horizontal="center" vertical="center" wrapText="1"/>
    </xf>
    <xf numFmtId="165" fontId="17" fillId="4" borderId="66" xfId="0" applyNumberFormat="1" applyFont="1" applyFill="1" applyBorder="1" applyAlignment="1">
      <alignment horizontal="right" vertical="center" wrapText="1"/>
    </xf>
    <xf numFmtId="3" fontId="19" fillId="4" borderId="71" xfId="0" applyNumberFormat="1" applyFont="1" applyFill="1" applyBorder="1" applyAlignment="1">
      <alignment vertical="center" wrapText="1"/>
    </xf>
    <xf numFmtId="9" fontId="7" fillId="4" borderId="66" xfId="0" applyNumberFormat="1" applyFont="1" applyFill="1" applyBorder="1" applyAlignment="1">
      <alignment horizontal="center" vertical="center"/>
    </xf>
    <xf numFmtId="0" fontId="5" fillId="4" borderId="69" xfId="0" applyFont="1" applyFill="1" applyBorder="1" applyAlignment="1">
      <alignment horizontal="center" vertical="center" wrapText="1"/>
    </xf>
    <xf numFmtId="168" fontId="3" fillId="4" borderId="66" xfId="0" applyNumberFormat="1" applyFont="1" applyFill="1" applyBorder="1" applyAlignment="1">
      <alignment horizontal="center" vertical="center"/>
    </xf>
    <xf numFmtId="3" fontId="3" fillId="4" borderId="65" xfId="0" applyNumberFormat="1" applyFont="1" applyFill="1" applyBorder="1" applyAlignment="1">
      <alignment horizontal="center" vertical="center"/>
    </xf>
    <xf numFmtId="167" fontId="5" fillId="4" borderId="71" xfId="0" applyNumberFormat="1" applyFont="1" applyFill="1" applyBorder="1" applyAlignment="1">
      <alignment vertical="center" wrapText="1"/>
    </xf>
    <xf numFmtId="169" fontId="8" fillId="4" borderId="72" xfId="0" applyNumberFormat="1" applyFont="1" applyFill="1" applyBorder="1" applyAlignment="1">
      <alignment horizontal="center" vertical="center"/>
    </xf>
    <xf numFmtId="0" fontId="8" fillId="12" borderId="9" xfId="0" applyFont="1" applyFill="1" applyBorder="1" applyAlignment="1">
      <alignment horizontal="center" vertical="center"/>
    </xf>
    <xf numFmtId="0" fontId="4" fillId="12" borderId="3" xfId="0" applyFont="1" applyFill="1" applyBorder="1" applyAlignment="1">
      <alignment horizontal="center" vertical="center" wrapText="1"/>
    </xf>
    <xf numFmtId="0" fontId="2" fillId="12" borderId="9" xfId="0" applyFont="1" applyFill="1" applyBorder="1" applyAlignment="1">
      <alignment horizontal="center" vertical="center" wrapText="1"/>
    </xf>
    <xf numFmtId="0" fontId="7" fillId="12" borderId="7" xfId="0" applyFont="1" applyFill="1" applyBorder="1" applyAlignment="1">
      <alignment horizontal="center" vertical="center" wrapText="1"/>
    </xf>
    <xf numFmtId="3" fontId="19" fillId="12" borderId="4" xfId="0" applyNumberFormat="1" applyFont="1" applyFill="1" applyBorder="1" applyAlignment="1">
      <alignment vertical="center" wrapText="1"/>
    </xf>
    <xf numFmtId="9" fontId="7" fillId="12" borderId="2" xfId="0" applyNumberFormat="1" applyFont="1" applyFill="1" applyBorder="1" applyAlignment="1">
      <alignment horizontal="center" vertical="center"/>
    </xf>
    <xf numFmtId="0" fontId="5" fillId="12" borderId="3" xfId="0" applyFont="1" applyFill="1" applyBorder="1" applyAlignment="1">
      <alignment horizontal="center" vertical="center" wrapText="1"/>
    </xf>
    <xf numFmtId="168" fontId="3" fillId="12" borderId="2" xfId="0" applyNumberFormat="1" applyFont="1" applyFill="1" applyBorder="1" applyAlignment="1">
      <alignment horizontal="center" vertical="center"/>
    </xf>
    <xf numFmtId="3" fontId="3" fillId="12" borderId="7" xfId="0" applyNumberFormat="1" applyFont="1" applyFill="1" applyBorder="1" applyAlignment="1">
      <alignment horizontal="center" vertical="center"/>
    </xf>
    <xf numFmtId="167" fontId="5" fillId="12" borderId="4" xfId="0" applyNumberFormat="1" applyFont="1" applyFill="1" applyBorder="1" applyAlignment="1">
      <alignment vertical="center" wrapText="1"/>
    </xf>
    <xf numFmtId="169" fontId="8" fillId="12" borderId="8" xfId="0" applyNumberFormat="1" applyFont="1" applyFill="1" applyBorder="1" applyAlignment="1">
      <alignment horizontal="center" vertical="center"/>
    </xf>
    <xf numFmtId="165" fontId="17" fillId="12" borderId="2" xfId="0" applyNumberFormat="1" applyFont="1" applyFill="1" applyBorder="1" applyAlignment="1">
      <alignment horizontal="right" vertical="center" wrapText="1"/>
    </xf>
    <xf numFmtId="165" fontId="17" fillId="68" borderId="2" xfId="0" applyNumberFormat="1" applyFont="1" applyFill="1" applyBorder="1" applyAlignment="1">
      <alignment horizontal="right" vertical="center" wrapText="1"/>
    </xf>
    <xf numFmtId="165" fontId="17" fillId="62" borderId="51" xfId="0" applyNumberFormat="1" applyFont="1" applyFill="1" applyBorder="1" applyAlignment="1">
      <alignment horizontal="right" vertical="center" wrapText="1"/>
    </xf>
    <xf numFmtId="165" fontId="17" fillId="27" borderId="2" xfId="0" applyNumberFormat="1" applyFont="1" applyFill="1" applyBorder="1" applyAlignment="1">
      <alignment horizontal="right" vertical="center" wrapText="1"/>
    </xf>
    <xf numFmtId="165" fontId="17" fillId="62" borderId="2" xfId="0" applyNumberFormat="1" applyFont="1" applyFill="1" applyBorder="1" applyAlignment="1">
      <alignment horizontal="right" vertical="center" wrapText="1"/>
    </xf>
    <xf numFmtId="165" fontId="17" fillId="64" borderId="2" xfId="0" applyNumberFormat="1" applyFont="1" applyFill="1" applyBorder="1" applyAlignment="1">
      <alignment horizontal="right" vertical="center" wrapText="1"/>
    </xf>
    <xf numFmtId="165" fontId="21" fillId="29" borderId="2" xfId="0" applyNumberFormat="1" applyFont="1" applyFill="1" applyBorder="1" applyAlignment="1">
      <alignment horizontal="right" vertical="center" wrapText="1"/>
    </xf>
    <xf numFmtId="165" fontId="17" fillId="65" borderId="2" xfId="0" applyNumberFormat="1" applyFont="1" applyFill="1" applyBorder="1" applyAlignment="1">
      <alignment horizontal="right" vertical="center" wrapText="1"/>
    </xf>
    <xf numFmtId="165" fontId="17" fillId="63" borderId="2" xfId="0" applyNumberFormat="1" applyFont="1" applyFill="1" applyBorder="1" applyAlignment="1">
      <alignment horizontal="right" vertical="center" wrapText="1"/>
    </xf>
    <xf numFmtId="165" fontId="21" fillId="55" borderId="2" xfId="0" applyNumberFormat="1" applyFont="1" applyFill="1" applyBorder="1" applyAlignment="1">
      <alignment horizontal="right" vertical="center" wrapText="1"/>
    </xf>
    <xf numFmtId="165" fontId="21" fillId="54" borderId="2" xfId="0" applyNumberFormat="1" applyFont="1" applyFill="1" applyBorder="1" applyAlignment="1">
      <alignment horizontal="right" vertical="center" wrapText="1"/>
    </xf>
    <xf numFmtId="0" fontId="8" fillId="11" borderId="9" xfId="0" applyFont="1" applyFill="1" applyBorder="1" applyAlignment="1">
      <alignment horizontal="center" vertical="center"/>
    </xf>
    <xf numFmtId="0" fontId="4" fillId="11" borderId="3" xfId="0" applyFont="1" applyFill="1" applyBorder="1" applyAlignment="1">
      <alignment horizontal="center" vertical="center" wrapText="1"/>
    </xf>
    <xf numFmtId="0" fontId="2" fillId="11" borderId="9" xfId="0" applyFont="1" applyFill="1" applyBorder="1" applyAlignment="1">
      <alignment horizontal="center" vertical="center" wrapText="1"/>
    </xf>
    <xf numFmtId="0" fontId="7" fillId="11" borderId="7" xfId="0" applyFont="1" applyFill="1" applyBorder="1" applyAlignment="1">
      <alignment horizontal="center" vertical="center" wrapText="1"/>
    </xf>
    <xf numFmtId="165" fontId="17" fillId="11" borderId="2" xfId="0" applyNumberFormat="1" applyFont="1" applyFill="1" applyBorder="1" applyAlignment="1">
      <alignment horizontal="right" vertical="center" wrapText="1"/>
    </xf>
    <xf numFmtId="3" fontId="19" fillId="11" borderId="4" xfId="0" applyNumberFormat="1" applyFont="1" applyFill="1" applyBorder="1" applyAlignment="1">
      <alignment vertical="center" wrapText="1"/>
    </xf>
    <xf numFmtId="9" fontId="7" fillId="11" borderId="2" xfId="0" applyNumberFormat="1" applyFont="1" applyFill="1" applyBorder="1" applyAlignment="1">
      <alignment horizontal="center" vertical="center"/>
    </xf>
    <xf numFmtId="0" fontId="5" fillId="11" borderId="3" xfId="0" applyFont="1" applyFill="1" applyBorder="1" applyAlignment="1">
      <alignment horizontal="center" vertical="center" wrapText="1"/>
    </xf>
    <xf numFmtId="168" fontId="3" fillId="11" borderId="2" xfId="0" applyNumberFormat="1" applyFont="1" applyFill="1" applyBorder="1" applyAlignment="1">
      <alignment horizontal="center" vertical="center"/>
    </xf>
    <xf numFmtId="3" fontId="3" fillId="11" borderId="7" xfId="0" applyNumberFormat="1" applyFont="1" applyFill="1" applyBorder="1" applyAlignment="1">
      <alignment horizontal="center" vertical="center"/>
    </xf>
    <xf numFmtId="167" fontId="5" fillId="11" borderId="4" xfId="0" applyNumberFormat="1" applyFont="1" applyFill="1" applyBorder="1" applyAlignment="1">
      <alignment vertical="center" wrapText="1"/>
    </xf>
    <xf numFmtId="169" fontId="8" fillId="11" borderId="8" xfId="0" applyNumberFormat="1" applyFont="1" applyFill="1" applyBorder="1" applyAlignment="1">
      <alignment horizontal="center" vertical="center"/>
    </xf>
    <xf numFmtId="0" fontId="17" fillId="12" borderId="9" xfId="0" applyFont="1" applyFill="1" applyBorder="1" applyAlignment="1">
      <alignment horizontal="center" vertical="center"/>
    </xf>
    <xf numFmtId="0" fontId="17" fillId="56" borderId="9" xfId="0" applyFont="1" applyFill="1" applyBorder="1" applyAlignment="1">
      <alignment horizontal="center" vertical="center"/>
    </xf>
    <xf numFmtId="0" fontId="17" fillId="57" borderId="9" xfId="0" applyFont="1" applyFill="1" applyBorder="1" applyAlignment="1">
      <alignment horizontal="center" vertical="center"/>
    </xf>
    <xf numFmtId="0" fontId="17" fillId="55" borderId="9" xfId="0" applyFont="1" applyFill="1" applyBorder="1" applyAlignment="1">
      <alignment horizontal="center" vertical="center"/>
    </xf>
    <xf numFmtId="0" fontId="17" fillId="60" borderId="9" xfId="0" applyFont="1" applyFill="1" applyBorder="1" applyAlignment="1">
      <alignment horizontal="center" vertical="center"/>
    </xf>
    <xf numFmtId="0" fontId="17" fillId="11" borderId="9" xfId="0" applyFont="1" applyFill="1" applyBorder="1" applyAlignment="1">
      <alignment horizontal="center" vertical="center"/>
    </xf>
    <xf numFmtId="0" fontId="17" fillId="65" borderId="9" xfId="0" applyFont="1" applyFill="1" applyBorder="1" applyAlignment="1">
      <alignment horizontal="center" vertical="center"/>
    </xf>
    <xf numFmtId="0" fontId="17" fillId="63" borderId="9" xfId="0" applyFont="1" applyFill="1" applyBorder="1" applyAlignment="1">
      <alignment horizontal="center" vertical="center"/>
    </xf>
    <xf numFmtId="0" fontId="17" fillId="68" borderId="9" xfId="0" applyFont="1" applyFill="1" applyBorder="1" applyAlignment="1">
      <alignment horizontal="center" vertical="center"/>
    </xf>
    <xf numFmtId="0" fontId="17" fillId="27" borderId="9" xfId="0" applyFont="1" applyFill="1" applyBorder="1" applyAlignment="1">
      <alignment horizontal="center" vertical="center"/>
    </xf>
    <xf numFmtId="0" fontId="17" fillId="64" borderId="9" xfId="0" applyFont="1" applyFill="1" applyBorder="1" applyAlignment="1">
      <alignment horizontal="center" vertical="center"/>
    </xf>
    <xf numFmtId="0" fontId="17" fillId="59" borderId="9" xfId="0" applyFont="1" applyFill="1" applyBorder="1" applyAlignment="1">
      <alignment horizontal="center" vertical="center"/>
    </xf>
    <xf numFmtId="0" fontId="17" fillId="61" borderId="16" xfId="0" applyFont="1" applyFill="1" applyBorder="1" applyAlignment="1">
      <alignment horizontal="center" vertical="center"/>
    </xf>
    <xf numFmtId="0" fontId="17" fillId="58" borderId="9" xfId="0" applyFont="1" applyFill="1" applyBorder="1" applyAlignment="1">
      <alignment horizontal="center" vertical="center"/>
    </xf>
    <xf numFmtId="0" fontId="17" fillId="62" borderId="9" xfId="0" applyFont="1" applyFill="1" applyBorder="1" applyAlignment="1">
      <alignment horizontal="center" vertical="center"/>
    </xf>
    <xf numFmtId="0" fontId="17" fillId="62" borderId="39" xfId="0" applyFont="1" applyFill="1" applyBorder="1" applyAlignment="1">
      <alignment horizontal="center" vertical="center"/>
    </xf>
    <xf numFmtId="0" fontId="17" fillId="29" borderId="9" xfId="0" applyFont="1" applyFill="1" applyBorder="1" applyAlignment="1">
      <alignment horizontal="center" vertical="center"/>
    </xf>
    <xf numFmtId="0" fontId="17" fillId="4" borderId="70" xfId="0" applyFont="1" applyFill="1" applyBorder="1" applyAlignment="1">
      <alignment horizontal="center" vertical="center"/>
    </xf>
    <xf numFmtId="0" fontId="17" fillId="54" borderId="9" xfId="0" applyFont="1" applyFill="1" applyBorder="1" applyAlignment="1">
      <alignment horizontal="center" vertical="center"/>
    </xf>
    <xf numFmtId="0" fontId="36" fillId="0" borderId="17" xfId="0" applyFont="1" applyFill="1" applyBorder="1" applyAlignment="1">
      <alignment horizontal="left" vertical="center" wrapText="1"/>
    </xf>
    <xf numFmtId="0" fontId="37" fillId="0" borderId="18" xfId="0" applyFont="1" applyFill="1" applyBorder="1" applyAlignment="1">
      <alignment horizontal="left" vertical="center"/>
    </xf>
    <xf numFmtId="0" fontId="37" fillId="0" borderId="19" xfId="0" applyFont="1" applyFill="1" applyBorder="1" applyAlignment="1">
      <alignment horizontal="left" vertical="center"/>
    </xf>
    <xf numFmtId="0" fontId="36" fillId="0" borderId="20" xfId="0" applyFont="1" applyFill="1" applyBorder="1" applyAlignment="1">
      <alignment horizontal="left" vertical="center" wrapText="1"/>
    </xf>
    <xf numFmtId="0" fontId="37" fillId="0" borderId="21" xfId="0" applyFont="1" applyFill="1" applyBorder="1" applyAlignment="1">
      <alignment horizontal="left" vertical="center"/>
    </xf>
    <xf numFmtId="0" fontId="37" fillId="0" borderId="22" xfId="0" applyFont="1" applyFill="1" applyBorder="1" applyAlignment="1">
      <alignment horizontal="left" vertical="center"/>
    </xf>
    <xf numFmtId="0" fontId="36" fillId="0" borderId="56" xfId="0" applyFont="1" applyFill="1" applyBorder="1" applyAlignment="1">
      <alignment horizontal="left" vertical="center" wrapText="1"/>
    </xf>
    <xf numFmtId="0" fontId="36" fillId="0" borderId="21" xfId="0" applyFont="1" applyFill="1" applyBorder="1" applyAlignment="1">
      <alignment horizontal="left" vertical="center"/>
    </xf>
    <xf numFmtId="0" fontId="36" fillId="0" borderId="57" xfId="0" applyFont="1" applyFill="1" applyBorder="1" applyAlignment="1">
      <alignment horizontal="left" vertical="center"/>
    </xf>
    <xf numFmtId="0" fontId="35" fillId="0" borderId="20" xfId="0" applyFont="1" applyFill="1" applyBorder="1" applyAlignment="1">
      <alignment horizontal="left" vertical="center" wrapText="1"/>
    </xf>
    <xf numFmtId="0" fontId="35" fillId="0" borderId="21" xfId="0" applyFont="1" applyFill="1" applyBorder="1" applyAlignment="1">
      <alignment horizontal="left" vertical="center" wrapText="1"/>
    </xf>
    <xf numFmtId="0" fontId="35" fillId="0" borderId="22" xfId="0" applyFont="1" applyFill="1" applyBorder="1" applyAlignment="1">
      <alignment horizontal="left" vertical="center" wrapText="1"/>
    </xf>
    <xf numFmtId="0" fontId="38" fillId="3" borderId="25" xfId="0" applyFont="1" applyFill="1" applyBorder="1" applyAlignment="1">
      <alignment horizontal="center" vertical="center" wrapText="1"/>
    </xf>
    <xf numFmtId="0" fontId="38" fillId="3" borderId="26" xfId="0" applyFont="1" applyFill="1" applyBorder="1" applyAlignment="1">
      <alignment horizontal="center" vertical="center" wrapText="1"/>
    </xf>
    <xf numFmtId="0" fontId="38" fillId="3" borderId="27" xfId="0" applyFont="1" applyFill="1" applyBorder="1" applyAlignment="1">
      <alignment horizontal="center" vertical="center" wrapText="1"/>
    </xf>
    <xf numFmtId="166" fontId="35" fillId="3" borderId="25" xfId="0" applyNumberFormat="1" applyFont="1" applyFill="1" applyBorder="1" applyAlignment="1">
      <alignment horizontal="right" vertical="center" wrapText="1"/>
    </xf>
    <xf numFmtId="166" fontId="35" fillId="3" borderId="26" xfId="0" applyNumberFormat="1" applyFont="1" applyFill="1" applyBorder="1" applyAlignment="1">
      <alignment horizontal="right" vertical="center" wrapText="1"/>
    </xf>
    <xf numFmtId="0" fontId="36" fillId="3" borderId="26" xfId="0" applyFont="1" applyFill="1" applyBorder="1" applyAlignment="1">
      <alignment horizontal="left" vertical="center" wrapText="1"/>
    </xf>
    <xf numFmtId="0" fontId="36" fillId="3" borderId="27" xfId="0" applyFont="1" applyFill="1" applyBorder="1" applyAlignment="1">
      <alignment horizontal="left" vertical="center" wrapText="1"/>
    </xf>
    <xf numFmtId="167" fontId="35" fillId="3" borderId="25" xfId="0" applyNumberFormat="1" applyFont="1" applyFill="1" applyBorder="1" applyAlignment="1">
      <alignment horizontal="right" vertical="center"/>
    </xf>
    <xf numFmtId="167" fontId="35" fillId="3" borderId="26" xfId="0" applyNumberFormat="1" applyFont="1" applyFill="1" applyBorder="1" applyAlignment="1">
      <alignment horizontal="right" vertical="center"/>
    </xf>
    <xf numFmtId="9" fontId="35" fillId="3" borderId="25" xfId="0" applyNumberFormat="1" applyFont="1" applyFill="1" applyBorder="1" applyAlignment="1">
      <alignment horizontal="center" vertical="center"/>
    </xf>
    <xf numFmtId="9" fontId="35" fillId="3" borderId="27" xfId="0" applyNumberFormat="1" applyFont="1" applyFill="1" applyBorder="1" applyAlignment="1">
      <alignment horizontal="center" vertical="center"/>
    </xf>
    <xf numFmtId="0" fontId="35" fillId="11" borderId="48" xfId="0" applyFont="1" applyFill="1" applyBorder="1" applyAlignment="1">
      <alignment horizontal="center" vertical="center" wrapText="1"/>
    </xf>
    <xf numFmtId="0" fontId="35" fillId="11" borderId="49" xfId="0" applyFont="1" applyFill="1" applyBorder="1" applyAlignment="1">
      <alignment horizontal="center" vertical="center" wrapText="1"/>
    </xf>
    <xf numFmtId="0" fontId="35" fillId="11" borderId="50" xfId="0" applyFont="1" applyFill="1" applyBorder="1" applyAlignment="1">
      <alignment horizontal="center" vertical="center" wrapText="1"/>
    </xf>
    <xf numFmtId="0" fontId="38" fillId="0" borderId="28" xfId="0" applyFont="1" applyFill="1" applyBorder="1" applyAlignment="1">
      <alignment horizontal="left"/>
    </xf>
    <xf numFmtId="0" fontId="38" fillId="0" borderId="29" xfId="0" applyFont="1" applyFill="1" applyBorder="1" applyAlignment="1">
      <alignment horizontal="left"/>
    </xf>
    <xf numFmtId="0" fontId="38" fillId="0" borderId="30" xfId="0" applyFont="1" applyFill="1" applyBorder="1" applyAlignment="1">
      <alignment horizontal="left"/>
    </xf>
    <xf numFmtId="0" fontId="37" fillId="0" borderId="21" xfId="0" applyFont="1" applyFill="1" applyBorder="1" applyAlignment="1">
      <alignment horizontal="left" vertical="center" wrapText="1"/>
    </xf>
    <xf numFmtId="0" fontId="37" fillId="0" borderId="22" xfId="0" applyFont="1" applyFill="1" applyBorder="1" applyAlignment="1">
      <alignment horizontal="left" vertical="center" wrapText="1"/>
    </xf>
    <xf numFmtId="9" fontId="35" fillId="2" borderId="23" xfId="0" applyNumberFormat="1" applyFont="1" applyFill="1" applyBorder="1" applyAlignment="1">
      <alignment horizontal="center" vertical="center"/>
    </xf>
    <xf numFmtId="9" fontId="35" fillId="2" borderId="31" xfId="0" applyNumberFormat="1" applyFont="1" applyFill="1" applyBorder="1" applyAlignment="1">
      <alignment horizontal="center" vertical="center"/>
    </xf>
    <xf numFmtId="0" fontId="36" fillId="0" borderId="40" xfId="0" applyFont="1" applyFill="1" applyBorder="1" applyAlignment="1">
      <alignment horizontal="center" vertical="center" wrapText="1"/>
    </xf>
    <xf numFmtId="0" fontId="36" fillId="0" borderId="14" xfId="0" applyFont="1" applyFill="1" applyBorder="1" applyAlignment="1">
      <alignment horizontal="center" vertical="center" wrapText="1"/>
    </xf>
    <xf numFmtId="0" fontId="35" fillId="0" borderId="40" xfId="0" applyFont="1" applyFill="1" applyBorder="1" applyAlignment="1">
      <alignment horizontal="center" vertical="center" wrapText="1"/>
    </xf>
    <xf numFmtId="0" fontId="35" fillId="0" borderId="39" xfId="0" applyFont="1" applyFill="1" applyBorder="1" applyAlignment="1">
      <alignment horizontal="center" vertical="center" wrapText="1"/>
    </xf>
    <xf numFmtId="0" fontId="38" fillId="8" borderId="35" xfId="0" applyFont="1" applyFill="1" applyBorder="1" applyAlignment="1">
      <alignment horizontal="center" vertical="center" wrapText="1"/>
    </xf>
    <xf numFmtId="0" fontId="38" fillId="8" borderId="36" xfId="0" applyFont="1" applyFill="1" applyBorder="1" applyAlignment="1">
      <alignment horizontal="center" vertical="center" wrapText="1"/>
    </xf>
    <xf numFmtId="0" fontId="38" fillId="8" borderId="37" xfId="0" applyFont="1" applyFill="1" applyBorder="1" applyAlignment="1">
      <alignment horizontal="center" vertical="center" wrapText="1"/>
    </xf>
    <xf numFmtId="0" fontId="38" fillId="8" borderId="17" xfId="0" applyFont="1" applyFill="1" applyBorder="1" applyAlignment="1">
      <alignment horizontal="center" vertical="center" wrapText="1"/>
    </xf>
    <xf numFmtId="0" fontId="38" fillId="8" borderId="18" xfId="0" applyFont="1" applyFill="1" applyBorder="1" applyAlignment="1">
      <alignment horizontal="center" vertical="center" wrapText="1"/>
    </xf>
    <xf numFmtId="0" fontId="38" fillId="8" borderId="19" xfId="0" applyFont="1" applyFill="1" applyBorder="1" applyAlignment="1">
      <alignment horizontal="center" vertical="center" wrapText="1"/>
    </xf>
    <xf numFmtId="0" fontId="36" fillId="8" borderId="35" xfId="0" applyFont="1" applyFill="1" applyBorder="1" applyAlignment="1">
      <alignment horizontal="center" vertical="center" wrapText="1"/>
    </xf>
    <xf numFmtId="0" fontId="36" fillId="8" borderId="36" xfId="0" applyFont="1" applyFill="1" applyBorder="1" applyAlignment="1">
      <alignment horizontal="center" vertical="center" wrapText="1"/>
    </xf>
    <xf numFmtId="0" fontId="36" fillId="8" borderId="37" xfId="0" applyFont="1" applyFill="1" applyBorder="1" applyAlignment="1">
      <alignment horizontal="center" vertical="center" wrapText="1"/>
    </xf>
    <xf numFmtId="0" fontId="36" fillId="8" borderId="28" xfId="0" applyFont="1" applyFill="1" applyBorder="1" applyAlignment="1">
      <alignment horizontal="center" vertical="center" wrapText="1"/>
    </xf>
    <xf numFmtId="0" fontId="36" fillId="8" borderId="30" xfId="0" applyFont="1" applyFill="1" applyBorder="1" applyAlignment="1">
      <alignment horizontal="center" vertical="center" wrapText="1"/>
    </xf>
    <xf numFmtId="0" fontId="36" fillId="8" borderId="5" xfId="0" applyFont="1" applyFill="1" applyBorder="1" applyAlignment="1">
      <alignment horizontal="center" vertical="center" wrapText="1"/>
    </xf>
    <xf numFmtId="0" fontId="36" fillId="8" borderId="6" xfId="0" applyFont="1" applyFill="1" applyBorder="1" applyAlignment="1">
      <alignment horizontal="center" vertical="center" wrapText="1"/>
    </xf>
    <xf numFmtId="165" fontId="36" fillId="8" borderId="17" xfId="0" applyNumberFormat="1" applyFont="1" applyFill="1" applyBorder="1" applyAlignment="1">
      <alignment horizontal="center" vertical="center" wrapText="1"/>
    </xf>
    <xf numFmtId="165" fontId="36" fillId="8" borderId="18" xfId="0" applyNumberFormat="1" applyFont="1" applyFill="1" applyBorder="1" applyAlignment="1">
      <alignment horizontal="center" vertical="center" wrapText="1"/>
    </xf>
    <xf numFmtId="165" fontId="36" fillId="8" borderId="19" xfId="0" applyNumberFormat="1" applyFont="1" applyFill="1" applyBorder="1" applyAlignment="1">
      <alignment horizontal="center" vertical="center" wrapText="1"/>
    </xf>
    <xf numFmtId="0" fontId="38" fillId="2" borderId="32" xfId="0" applyFont="1" applyFill="1" applyBorder="1" applyAlignment="1">
      <alignment horizontal="center" vertical="center" wrapText="1"/>
    </xf>
    <xf numFmtId="0" fontId="38" fillId="2" borderId="33" xfId="0" applyFont="1" applyFill="1" applyBorder="1" applyAlignment="1">
      <alignment horizontal="center" vertical="center" wrapText="1"/>
    </xf>
    <xf numFmtId="0" fontId="38" fillId="2" borderId="34" xfId="0" applyFont="1" applyFill="1" applyBorder="1" applyAlignment="1">
      <alignment horizontal="center" vertical="center" wrapText="1"/>
    </xf>
    <xf numFmtId="166" fontId="35" fillId="2" borderId="23" xfId="0" applyNumberFormat="1" applyFont="1" applyFill="1" applyBorder="1" applyAlignment="1">
      <alignment horizontal="right" vertical="center" wrapText="1"/>
    </xf>
    <xf numFmtId="166" fontId="35" fillId="2" borderId="24" xfId="0" applyNumberFormat="1" applyFont="1" applyFill="1" applyBorder="1" applyAlignment="1">
      <alignment horizontal="right" vertical="center" wrapText="1"/>
    </xf>
    <xf numFmtId="0" fontId="36" fillId="2" borderId="24" xfId="0" applyFont="1" applyFill="1" applyBorder="1" applyAlignment="1">
      <alignment horizontal="left" vertical="center" wrapText="1"/>
    </xf>
    <xf numFmtId="0" fontId="36" fillId="2" borderId="31" xfId="0" applyFont="1" applyFill="1" applyBorder="1" applyAlignment="1">
      <alignment horizontal="left" vertical="center" wrapText="1"/>
    </xf>
    <xf numFmtId="167" fontId="35" fillId="2" borderId="23" xfId="0" applyNumberFormat="1" applyFont="1" applyFill="1" applyBorder="1" applyAlignment="1">
      <alignment horizontal="right" vertical="center"/>
    </xf>
    <xf numFmtId="167" fontId="35" fillId="2" borderId="24" xfId="0" applyNumberFormat="1" applyFont="1" applyFill="1" applyBorder="1" applyAlignment="1">
      <alignment horizontal="right" vertical="center"/>
    </xf>
    <xf numFmtId="0" fontId="35" fillId="7" borderId="2" xfId="0" applyFont="1" applyFill="1" applyBorder="1" applyAlignment="1">
      <alignment horizontal="center" vertical="center"/>
    </xf>
    <xf numFmtId="0" fontId="35" fillId="7" borderId="1" xfId="0" applyFont="1" applyFill="1" applyBorder="1" applyAlignment="1">
      <alignment horizontal="center" vertical="center"/>
    </xf>
    <xf numFmtId="0" fontId="35" fillId="7" borderId="4" xfId="0" applyFont="1" applyFill="1" applyBorder="1" applyAlignment="1">
      <alignment horizontal="center" vertical="center"/>
    </xf>
    <xf numFmtId="0" fontId="35" fillId="8" borderId="43" xfId="0" applyFont="1" applyFill="1" applyBorder="1" applyAlignment="1">
      <alignment horizontal="center" vertical="center"/>
    </xf>
    <xf numFmtId="0" fontId="35" fillId="8" borderId="44" xfId="0" applyFont="1" applyFill="1" applyBorder="1" applyAlignment="1">
      <alignment horizontal="center" vertical="center"/>
    </xf>
    <xf numFmtId="0" fontId="35" fillId="8" borderId="45" xfId="0" applyFont="1" applyFill="1" applyBorder="1" applyAlignment="1">
      <alignment horizontal="center" vertical="center"/>
    </xf>
    <xf numFmtId="0" fontId="37" fillId="0" borderId="29" xfId="0" applyFont="1" applyFill="1" applyBorder="1" applyAlignment="1">
      <alignment horizontal="center" vertical="center" textRotation="90"/>
    </xf>
    <xf numFmtId="0" fontId="37" fillId="0" borderId="44" xfId="0" applyFont="1" applyFill="1" applyBorder="1" applyAlignment="1">
      <alignment horizontal="center" vertical="center" textRotation="90"/>
    </xf>
    <xf numFmtId="0" fontId="35" fillId="0" borderId="53" xfId="0" applyFont="1" applyFill="1" applyBorder="1" applyAlignment="1">
      <alignment horizontal="center" vertical="center" wrapText="1"/>
    </xf>
    <xf numFmtId="0" fontId="35" fillId="0" borderId="54" xfId="0" applyFont="1" applyFill="1" applyBorder="1" applyAlignment="1">
      <alignment horizontal="center" vertical="center" wrapText="1"/>
    </xf>
    <xf numFmtId="0" fontId="35" fillId="0" borderId="41" xfId="0" applyFont="1" applyFill="1" applyBorder="1" applyAlignment="1">
      <alignment horizontal="center" vertical="center" wrapText="1"/>
    </xf>
    <xf numFmtId="0" fontId="35" fillId="0" borderId="42" xfId="0" applyFont="1" applyFill="1" applyBorder="1" applyAlignment="1">
      <alignment horizontal="center" vertical="center" wrapText="1"/>
    </xf>
    <xf numFmtId="0" fontId="35" fillId="0" borderId="46" xfId="0" applyFont="1" applyFill="1" applyBorder="1" applyAlignment="1">
      <alignment horizontal="center" vertical="center" wrapText="1"/>
    </xf>
    <xf numFmtId="0" fontId="35" fillId="0" borderId="47" xfId="0" applyFont="1" applyFill="1" applyBorder="1" applyAlignment="1">
      <alignment horizontal="center" vertical="center" wrapText="1"/>
    </xf>
    <xf numFmtId="0" fontId="35" fillId="0" borderId="14" xfId="0" applyFont="1" applyFill="1" applyBorder="1" applyAlignment="1">
      <alignment horizontal="center" vertical="center" wrapText="1"/>
    </xf>
    <xf numFmtId="0" fontId="36" fillId="0" borderId="41" xfId="0" applyFont="1" applyFill="1" applyBorder="1" applyAlignment="1">
      <alignment horizontal="center" vertical="center" wrapText="1"/>
    </xf>
    <xf numFmtId="0" fontId="36" fillId="0" borderId="42" xfId="0" applyFont="1" applyFill="1" applyBorder="1" applyAlignment="1">
      <alignment horizontal="center" vertical="center" wrapText="1"/>
    </xf>
    <xf numFmtId="167" fontId="36" fillId="0" borderId="38" xfId="0" applyNumberFormat="1" applyFont="1" applyFill="1" applyBorder="1" applyAlignment="1">
      <alignment horizontal="center" vertical="center" wrapText="1"/>
    </xf>
    <xf numFmtId="167" fontId="35" fillId="0" borderId="51" xfId="0" applyNumberFormat="1" applyFont="1" applyFill="1" applyBorder="1" applyAlignment="1">
      <alignment horizontal="center" vertical="center" wrapText="1"/>
    </xf>
    <xf numFmtId="167" fontId="35" fillId="0" borderId="11" xfId="0" applyNumberFormat="1" applyFont="1" applyFill="1" applyBorder="1" applyAlignment="1">
      <alignment horizontal="center" vertical="center" wrapText="1"/>
    </xf>
    <xf numFmtId="167" fontId="35" fillId="0" borderId="12" xfId="0" applyNumberFormat="1" applyFont="1" applyFill="1" applyBorder="1" applyAlignment="1">
      <alignment horizontal="center" vertical="center" wrapText="1"/>
    </xf>
    <xf numFmtId="0" fontId="35" fillId="0" borderId="38" xfId="0" applyFont="1" applyFill="1" applyBorder="1" applyAlignment="1">
      <alignment horizontal="center" vertical="center" wrapText="1"/>
    </xf>
    <xf numFmtId="0" fontId="35" fillId="0" borderId="11" xfId="0" applyFont="1" applyFill="1" applyBorder="1" applyAlignment="1">
      <alignment horizontal="center" vertical="center" wrapText="1"/>
    </xf>
    <xf numFmtId="0" fontId="22" fillId="0" borderId="17" xfId="0" applyFont="1" applyFill="1" applyBorder="1" applyAlignment="1">
      <alignment horizontal="left" vertical="center" wrapText="1"/>
    </xf>
    <xf numFmtId="0" fontId="5" fillId="0" borderId="18" xfId="0" applyFont="1" applyFill="1" applyBorder="1" applyAlignment="1">
      <alignment horizontal="left" vertical="center"/>
    </xf>
    <xf numFmtId="0" fontId="5" fillId="0" borderId="19" xfId="0" applyFont="1" applyFill="1" applyBorder="1" applyAlignment="1">
      <alignment horizontal="left" vertical="center"/>
    </xf>
    <xf numFmtId="0" fontId="22" fillId="0" borderId="20" xfId="0" applyFont="1" applyFill="1" applyBorder="1" applyAlignment="1">
      <alignment horizontal="left" vertical="center" wrapText="1"/>
    </xf>
    <xf numFmtId="0" fontId="5" fillId="0" borderId="21" xfId="0" applyFont="1" applyFill="1" applyBorder="1" applyAlignment="1">
      <alignment horizontal="left" vertical="center"/>
    </xf>
    <xf numFmtId="0" fontId="5" fillId="0" borderId="22" xfId="0" applyFont="1" applyFill="1" applyBorder="1" applyAlignment="1">
      <alignment horizontal="left" vertical="center"/>
    </xf>
    <xf numFmtId="0" fontId="22" fillId="0" borderId="56" xfId="0" applyFont="1" applyFill="1" applyBorder="1" applyAlignment="1">
      <alignment horizontal="left" vertical="center" wrapText="1"/>
    </xf>
    <xf numFmtId="0" fontId="22" fillId="0" borderId="21" xfId="0" applyFont="1" applyFill="1" applyBorder="1" applyAlignment="1">
      <alignment horizontal="left" vertical="center"/>
    </xf>
    <xf numFmtId="0" fontId="22" fillId="0" borderId="57" xfId="0" applyFont="1" applyFill="1" applyBorder="1" applyAlignment="1">
      <alignment horizontal="left" vertical="center"/>
    </xf>
    <xf numFmtId="0" fontId="18" fillId="0" borderId="20" xfId="0" applyFont="1" applyFill="1" applyBorder="1" applyAlignment="1">
      <alignment horizontal="left" vertical="center" wrapText="1"/>
    </xf>
    <xf numFmtId="0" fontId="18" fillId="0" borderId="21" xfId="0" applyFont="1" applyFill="1" applyBorder="1" applyAlignment="1">
      <alignment horizontal="left" vertical="center" wrapText="1"/>
    </xf>
    <xf numFmtId="0" fontId="18" fillId="0" borderId="22" xfId="0" applyFont="1" applyFill="1" applyBorder="1" applyAlignment="1">
      <alignment horizontal="left" vertical="center" wrapText="1"/>
    </xf>
    <xf numFmtId="0" fontId="22" fillId="0" borderId="21" xfId="0" applyFont="1" applyFill="1" applyBorder="1" applyAlignment="1">
      <alignment horizontal="left" vertical="center" wrapText="1"/>
    </xf>
    <xf numFmtId="0" fontId="22" fillId="0" borderId="22" xfId="0" applyFont="1" applyFill="1" applyBorder="1" applyAlignment="1">
      <alignment horizontal="left" vertical="center" wrapText="1"/>
    </xf>
    <xf numFmtId="0" fontId="13" fillId="3" borderId="25" xfId="0" applyFont="1" applyFill="1" applyBorder="1" applyAlignment="1">
      <alignment horizontal="center" vertical="center" wrapText="1"/>
    </xf>
    <xf numFmtId="0" fontId="13" fillId="3" borderId="26" xfId="0" applyFont="1" applyFill="1" applyBorder="1" applyAlignment="1">
      <alignment horizontal="center" vertical="center" wrapText="1"/>
    </xf>
    <xf numFmtId="0" fontId="13" fillId="3" borderId="27" xfId="0" applyFont="1" applyFill="1" applyBorder="1" applyAlignment="1">
      <alignment horizontal="center" vertical="center" wrapText="1"/>
    </xf>
    <xf numFmtId="166" fontId="17" fillId="3" borderId="25" xfId="0" applyNumberFormat="1" applyFont="1" applyFill="1" applyBorder="1" applyAlignment="1">
      <alignment horizontal="right" vertical="center" wrapText="1"/>
    </xf>
    <xf numFmtId="166" fontId="17" fillId="3" borderId="26" xfId="0" applyNumberFormat="1" applyFont="1" applyFill="1" applyBorder="1" applyAlignment="1">
      <alignment horizontal="right" vertical="center" wrapText="1"/>
    </xf>
    <xf numFmtId="0" fontId="30" fillId="3" borderId="26" xfId="0" applyFont="1" applyFill="1" applyBorder="1" applyAlignment="1">
      <alignment horizontal="left" vertical="center" wrapText="1"/>
    </xf>
    <xf numFmtId="0" fontId="30" fillId="3" borderId="27" xfId="0" applyFont="1" applyFill="1" applyBorder="1" applyAlignment="1">
      <alignment horizontal="left" vertical="center" wrapText="1"/>
    </xf>
    <xf numFmtId="167" fontId="17" fillId="3" borderId="25" xfId="0" applyNumberFormat="1" applyFont="1" applyFill="1" applyBorder="1" applyAlignment="1">
      <alignment horizontal="right" vertical="center"/>
    </xf>
    <xf numFmtId="167" fontId="17" fillId="3" borderId="26" xfId="0" applyNumberFormat="1" applyFont="1" applyFill="1" applyBorder="1" applyAlignment="1">
      <alignment horizontal="right" vertical="center"/>
    </xf>
    <xf numFmtId="9" fontId="27" fillId="3" borderId="25" xfId="0" applyNumberFormat="1" applyFont="1" applyFill="1" applyBorder="1" applyAlignment="1">
      <alignment horizontal="center" vertical="center"/>
    </xf>
    <xf numFmtId="9" fontId="27" fillId="3" borderId="27" xfId="0" applyNumberFormat="1" applyFont="1" applyFill="1" applyBorder="1" applyAlignment="1">
      <alignment horizontal="center" vertical="center"/>
    </xf>
    <xf numFmtId="0" fontId="21" fillId="67" borderId="48" xfId="0" applyFont="1" applyFill="1" applyBorder="1" applyAlignment="1">
      <alignment horizontal="center" vertical="center" wrapText="1"/>
    </xf>
    <xf numFmtId="0" fontId="21" fillId="67" borderId="49" xfId="0" applyFont="1" applyFill="1" applyBorder="1" applyAlignment="1">
      <alignment horizontal="center" vertical="center" wrapText="1"/>
    </xf>
    <xf numFmtId="0" fontId="21" fillId="67" borderId="50" xfId="0" applyFont="1" applyFill="1" applyBorder="1" applyAlignment="1">
      <alignment horizontal="center" vertical="center" wrapText="1"/>
    </xf>
    <xf numFmtId="0" fontId="11" fillId="0" borderId="28" xfId="0" applyFont="1" applyFill="1" applyBorder="1" applyAlignment="1">
      <alignment horizontal="left"/>
    </xf>
    <xf numFmtId="0" fontId="11" fillId="0" borderId="29" xfId="0" applyFont="1" applyFill="1" applyBorder="1" applyAlignment="1">
      <alignment horizontal="left"/>
    </xf>
    <xf numFmtId="0" fontId="11" fillId="0" borderId="30" xfId="0" applyFont="1" applyFill="1" applyBorder="1" applyAlignment="1">
      <alignment horizontal="left"/>
    </xf>
    <xf numFmtId="0" fontId="5" fillId="0" borderId="21" xfId="0" applyFont="1" applyFill="1" applyBorder="1" applyAlignment="1">
      <alignment horizontal="left" vertical="center" wrapText="1"/>
    </xf>
    <xf numFmtId="0" fontId="5" fillId="0" borderId="22" xfId="0" applyFont="1" applyFill="1" applyBorder="1" applyAlignment="1">
      <alignment horizontal="left" vertical="center" wrapText="1"/>
    </xf>
    <xf numFmtId="9" fontId="27" fillId="2" borderId="23" xfId="0" applyNumberFormat="1" applyFont="1" applyFill="1" applyBorder="1" applyAlignment="1">
      <alignment horizontal="center" vertical="center"/>
    </xf>
    <xf numFmtId="9" fontId="27" fillId="2" borderId="31" xfId="0" applyNumberFormat="1" applyFont="1" applyFill="1" applyBorder="1" applyAlignment="1">
      <alignment horizontal="center" vertical="center"/>
    </xf>
    <xf numFmtId="0" fontId="16" fillId="0" borderId="40"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3" fillId="66" borderId="35" xfId="0" applyFont="1" applyFill="1" applyBorder="1" applyAlignment="1">
      <alignment horizontal="center" vertical="center" wrapText="1"/>
    </xf>
    <xf numFmtId="0" fontId="13" fillId="66" borderId="36" xfId="0" applyFont="1" applyFill="1" applyBorder="1" applyAlignment="1">
      <alignment horizontal="center" vertical="center" wrapText="1"/>
    </xf>
    <xf numFmtId="0" fontId="13" fillId="66" borderId="37" xfId="0" applyFont="1" applyFill="1" applyBorder="1" applyAlignment="1">
      <alignment horizontal="center" vertical="center" wrapText="1"/>
    </xf>
    <xf numFmtId="0" fontId="13" fillId="66" borderId="17" xfId="0" applyFont="1" applyFill="1" applyBorder="1" applyAlignment="1">
      <alignment horizontal="center" vertical="center" wrapText="1"/>
    </xf>
    <xf numFmtId="0" fontId="13" fillId="66" borderId="18" xfId="0" applyFont="1" applyFill="1" applyBorder="1" applyAlignment="1">
      <alignment horizontal="center" vertical="center" wrapText="1"/>
    </xf>
    <xf numFmtId="0" fontId="13" fillId="66" borderId="19" xfId="0" applyFont="1" applyFill="1" applyBorder="1" applyAlignment="1">
      <alignment horizontal="center" vertical="center" wrapText="1"/>
    </xf>
    <xf numFmtId="0" fontId="28" fillId="66" borderId="35" xfId="0" applyFont="1" applyFill="1" applyBorder="1" applyAlignment="1">
      <alignment horizontal="center" vertical="center" wrapText="1"/>
    </xf>
    <xf numFmtId="0" fontId="28" fillId="66" borderId="36" xfId="0" applyFont="1" applyFill="1" applyBorder="1" applyAlignment="1">
      <alignment horizontal="center" vertical="center" wrapText="1"/>
    </xf>
    <xf numFmtId="0" fontId="28" fillId="66" borderId="37" xfId="0" applyFont="1" applyFill="1" applyBorder="1" applyAlignment="1">
      <alignment horizontal="center" vertical="center" wrapText="1"/>
    </xf>
    <xf numFmtId="0" fontId="28" fillId="66" borderId="28" xfId="0" applyFont="1" applyFill="1" applyBorder="1" applyAlignment="1">
      <alignment horizontal="center" vertical="center" wrapText="1"/>
    </xf>
    <xf numFmtId="0" fontId="28" fillId="66" borderId="30" xfId="0" applyFont="1" applyFill="1" applyBorder="1" applyAlignment="1">
      <alignment horizontal="center" vertical="center" wrapText="1"/>
    </xf>
    <xf numFmtId="0" fontId="28" fillId="66" borderId="5" xfId="0" applyFont="1" applyFill="1" applyBorder="1" applyAlignment="1">
      <alignment horizontal="center" vertical="center" wrapText="1"/>
    </xf>
    <xf numFmtId="0" fontId="28" fillId="66" borderId="6" xfId="0" applyFont="1" applyFill="1" applyBorder="1" applyAlignment="1">
      <alignment horizontal="center" vertical="center" wrapText="1"/>
    </xf>
    <xf numFmtId="165" fontId="19" fillId="66" borderId="17" xfId="0" applyNumberFormat="1" applyFont="1" applyFill="1" applyBorder="1" applyAlignment="1">
      <alignment horizontal="center" vertical="center" wrapText="1"/>
    </xf>
    <xf numFmtId="165" fontId="19" fillId="66" borderId="18" xfId="0" applyNumberFormat="1" applyFont="1" applyFill="1" applyBorder="1" applyAlignment="1">
      <alignment horizontal="center" vertical="center" wrapText="1"/>
    </xf>
    <xf numFmtId="165" fontId="19" fillId="66" borderId="19" xfId="0" applyNumberFormat="1" applyFont="1" applyFill="1" applyBorder="1" applyAlignment="1">
      <alignment horizontal="center" vertical="center" wrapText="1"/>
    </xf>
    <xf numFmtId="0" fontId="13" fillId="2" borderId="32"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3" fillId="2" borderId="34" xfId="0" applyFont="1" applyFill="1" applyBorder="1" applyAlignment="1">
      <alignment horizontal="center" vertical="center" wrapText="1"/>
    </xf>
    <xf numFmtId="166" fontId="17" fillId="2" borderId="23" xfId="0" applyNumberFormat="1" applyFont="1" applyFill="1" applyBorder="1" applyAlignment="1">
      <alignment horizontal="right" vertical="center" wrapText="1"/>
    </xf>
    <xf numFmtId="166" fontId="17" fillId="2" borderId="24" xfId="0" applyNumberFormat="1" applyFont="1" applyFill="1" applyBorder="1" applyAlignment="1">
      <alignment horizontal="right" vertical="center" wrapText="1"/>
    </xf>
    <xf numFmtId="0" fontId="30" fillId="2" borderId="24" xfId="0" applyFont="1" applyFill="1" applyBorder="1" applyAlignment="1">
      <alignment horizontal="left" vertical="center" wrapText="1"/>
    </xf>
    <xf numFmtId="0" fontId="30" fillId="2" borderId="31" xfId="0" applyFont="1" applyFill="1" applyBorder="1" applyAlignment="1">
      <alignment horizontal="left" vertical="center" wrapText="1"/>
    </xf>
    <xf numFmtId="167" fontId="17" fillId="2" borderId="23" xfId="0" applyNumberFormat="1" applyFont="1" applyFill="1" applyBorder="1" applyAlignment="1">
      <alignment horizontal="right" vertical="center"/>
    </xf>
    <xf numFmtId="167" fontId="17" fillId="2" borderId="24" xfId="0" applyNumberFormat="1" applyFont="1" applyFill="1" applyBorder="1" applyAlignment="1">
      <alignment horizontal="right" vertical="center"/>
    </xf>
    <xf numFmtId="0" fontId="25" fillId="7" borderId="2" xfId="0" applyFont="1" applyFill="1" applyBorder="1" applyAlignment="1">
      <alignment horizontal="center" vertical="center"/>
    </xf>
    <xf numFmtId="0" fontId="34" fillId="7" borderId="1" xfId="0" applyFont="1" applyFill="1" applyBorder="1" applyAlignment="1">
      <alignment horizontal="center" vertical="center"/>
    </xf>
    <xf numFmtId="0" fontId="34" fillId="7" borderId="4" xfId="0" applyFont="1" applyFill="1" applyBorder="1" applyAlignment="1">
      <alignment horizontal="center" vertical="center"/>
    </xf>
    <xf numFmtId="0" fontId="31" fillId="8" borderId="43" xfId="0" applyFont="1" applyFill="1" applyBorder="1" applyAlignment="1">
      <alignment horizontal="center" vertical="center"/>
    </xf>
    <xf numFmtId="0" fontId="31" fillId="8" borderId="44" xfId="0" applyFont="1" applyFill="1" applyBorder="1" applyAlignment="1">
      <alignment horizontal="center" vertical="center"/>
    </xf>
    <xf numFmtId="0" fontId="31" fillId="8" borderId="45" xfId="0" applyFont="1" applyFill="1" applyBorder="1" applyAlignment="1">
      <alignment horizontal="center" vertical="center"/>
    </xf>
    <xf numFmtId="0" fontId="16" fillId="0" borderId="41" xfId="0" applyFont="1" applyFill="1" applyBorder="1" applyAlignment="1">
      <alignment horizontal="center" vertical="center" wrapText="1"/>
    </xf>
    <xf numFmtId="0" fontId="16" fillId="0" borderId="42" xfId="0" applyFont="1" applyFill="1" applyBorder="1" applyAlignment="1">
      <alignment horizontal="center" vertical="center" wrapText="1"/>
    </xf>
    <xf numFmtId="0" fontId="16" fillId="0" borderId="46" xfId="0" applyFont="1" applyFill="1" applyBorder="1" applyAlignment="1">
      <alignment horizontal="center" vertical="center" wrapText="1"/>
    </xf>
    <xf numFmtId="0" fontId="16" fillId="0" borderId="47" xfId="0" applyFont="1" applyFill="1" applyBorder="1" applyAlignment="1">
      <alignment horizontal="center" vertical="center" wrapText="1"/>
    </xf>
    <xf numFmtId="0" fontId="21" fillId="0" borderId="40"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2" fillId="0" borderId="41" xfId="0" applyFont="1" applyFill="1" applyBorder="1" applyAlignment="1">
      <alignment horizontal="center" vertical="center" wrapText="1"/>
    </xf>
    <xf numFmtId="0" fontId="22" fillId="0" borderId="42" xfId="0" applyFont="1" applyFill="1" applyBorder="1" applyAlignment="1">
      <alignment horizontal="center" vertical="center" wrapText="1"/>
    </xf>
    <xf numFmtId="167" fontId="19" fillId="0" borderId="38" xfId="0" applyNumberFormat="1" applyFont="1" applyFill="1" applyBorder="1" applyAlignment="1">
      <alignment horizontal="center" vertical="center" wrapText="1"/>
    </xf>
    <xf numFmtId="167" fontId="16" fillId="0" borderId="51" xfId="0" applyNumberFormat="1" applyFont="1" applyFill="1" applyBorder="1" applyAlignment="1">
      <alignment horizontal="center" vertical="center" wrapText="1"/>
    </xf>
    <xf numFmtId="167" fontId="16" fillId="0" borderId="11" xfId="0" applyNumberFormat="1" applyFont="1" applyFill="1" applyBorder="1" applyAlignment="1">
      <alignment horizontal="center" vertical="center" wrapText="1"/>
    </xf>
    <xf numFmtId="167" fontId="16" fillId="0" borderId="12" xfId="0" applyNumberFormat="1" applyFont="1" applyFill="1" applyBorder="1" applyAlignment="1">
      <alignment horizontal="center" vertical="center" wrapText="1"/>
    </xf>
    <xf numFmtId="0" fontId="22" fillId="0" borderId="38"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19" fillId="0" borderId="40"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6" fillId="0" borderId="53" xfId="0" applyFont="1" applyFill="1" applyBorder="1" applyAlignment="1">
      <alignment horizontal="center" vertical="center" wrapText="1"/>
    </xf>
    <xf numFmtId="0" fontId="16" fillId="0" borderId="54" xfId="0" applyFont="1" applyFill="1" applyBorder="1" applyAlignment="1">
      <alignment horizontal="center" vertical="center" wrapText="1"/>
    </xf>
    <xf numFmtId="0" fontId="7" fillId="0" borderId="29" xfId="0" applyFont="1" applyFill="1" applyBorder="1" applyAlignment="1">
      <alignment horizontal="center" vertical="center" textRotation="90"/>
    </xf>
    <xf numFmtId="0" fontId="7" fillId="0" borderId="44" xfId="0" applyFont="1" applyFill="1" applyBorder="1" applyAlignment="1">
      <alignment horizontal="center" vertical="center" textRotation="90"/>
    </xf>
    <xf numFmtId="0" fontId="8" fillId="69" borderId="9" xfId="0" applyFont="1" applyFill="1" applyBorder="1" applyAlignment="1">
      <alignment horizontal="center" vertical="center"/>
    </xf>
    <xf numFmtId="0" fontId="16" fillId="69" borderId="3" xfId="0" applyFont="1" applyFill="1" applyBorder="1" applyAlignment="1">
      <alignment horizontal="center" vertical="center" wrapText="1"/>
    </xf>
    <xf numFmtId="0" fontId="2" fillId="69" borderId="9" xfId="0" applyFont="1" applyFill="1" applyBorder="1" applyAlignment="1">
      <alignment horizontal="center" vertical="center" wrapText="1"/>
    </xf>
    <xf numFmtId="0" fontId="7" fillId="69" borderId="7" xfId="0" applyFont="1" applyFill="1" applyBorder="1" applyAlignment="1">
      <alignment horizontal="center" vertical="center" wrapText="1"/>
    </xf>
    <xf numFmtId="165" fontId="17" fillId="69" borderId="2" xfId="0" applyNumberFormat="1" applyFont="1" applyFill="1" applyBorder="1" applyAlignment="1">
      <alignment horizontal="center" vertical="center" wrapText="1"/>
    </xf>
    <xf numFmtId="3" fontId="19" fillId="69" borderId="4" xfId="0" applyNumberFormat="1" applyFont="1" applyFill="1" applyBorder="1" applyAlignment="1">
      <alignment vertical="center" wrapText="1"/>
    </xf>
    <xf numFmtId="9" fontId="7" fillId="69" borderId="2" xfId="0" applyNumberFormat="1" applyFont="1" applyFill="1" applyBorder="1" applyAlignment="1">
      <alignment horizontal="center" vertical="center"/>
    </xf>
    <xf numFmtId="0" fontId="5" fillId="69" borderId="3" xfId="0" applyFont="1" applyFill="1" applyBorder="1" applyAlignment="1">
      <alignment horizontal="center" vertical="center" wrapText="1"/>
    </xf>
    <xf numFmtId="168" fontId="3" fillId="69" borderId="2" xfId="0" applyNumberFormat="1" applyFont="1" applyFill="1" applyBorder="1" applyAlignment="1">
      <alignment horizontal="center" vertical="center"/>
    </xf>
    <xf numFmtId="3" fontId="3" fillId="69" borderId="7" xfId="0" applyNumberFormat="1" applyFont="1" applyFill="1" applyBorder="1" applyAlignment="1">
      <alignment horizontal="center" vertical="center"/>
    </xf>
    <xf numFmtId="165" fontId="17" fillId="69" borderId="2" xfId="0" applyNumberFormat="1" applyFont="1" applyFill="1" applyBorder="1" applyAlignment="1">
      <alignment horizontal="right" vertical="center" wrapText="1"/>
    </xf>
    <xf numFmtId="167" fontId="5" fillId="69" borderId="4" xfId="0" applyNumberFormat="1" applyFont="1" applyFill="1" applyBorder="1" applyAlignment="1">
      <alignment vertical="center" wrapText="1"/>
    </xf>
    <xf numFmtId="169" fontId="8" fillId="69" borderId="8" xfId="0" applyNumberFormat="1" applyFont="1" applyFill="1" applyBorder="1" applyAlignment="1">
      <alignment horizontal="center" vertical="center"/>
    </xf>
    <xf numFmtId="0" fontId="17" fillId="69" borderId="9" xfId="0" applyFont="1" applyFill="1" applyBorder="1" applyAlignment="1">
      <alignment horizontal="center" vertical="center"/>
    </xf>
  </cellXfs>
  <cellStyles count="3">
    <cellStyle name="Normal" xfId="0" builtinId="0"/>
    <cellStyle name="Normal 2" xfId="1"/>
    <cellStyle name="Normal 3" xfId="2"/>
  </cellStyles>
  <dxfs count="0"/>
  <tableStyles count="0" defaultTableStyle="TableStyleMedium2" defaultPivotStyle="PivotStyleLight16"/>
  <colors>
    <mruColors>
      <color rgb="FFFFFF89"/>
      <color rgb="FFFABA86"/>
      <color rgb="FFFFFF6D"/>
      <color rgb="FFFFFF5B"/>
      <color rgb="FFFFFF1D"/>
      <color rgb="FFFFFF0D"/>
      <color rgb="FFFFDC6D"/>
      <color rgb="FFDBFAFD"/>
      <color rgb="FFFFFA00"/>
      <color rgb="FFFFFF3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4"/>
  <sheetViews>
    <sheetView topLeftCell="B1" workbookViewId="0">
      <selection activeCell="B3" sqref="B3:B4"/>
    </sheetView>
  </sheetViews>
  <sheetFormatPr defaultRowHeight="11.25"/>
  <cols>
    <col min="1" max="1" width="3" style="37" bestFit="1" customWidth="1"/>
    <col min="2" max="2" width="24.7109375" style="37" bestFit="1" customWidth="1"/>
    <col min="3" max="3" width="17.28515625" style="37" bestFit="1" customWidth="1"/>
    <col min="4" max="4" width="2.28515625" style="37" customWidth="1"/>
    <col min="5" max="5" width="5.7109375" style="455" customWidth="1"/>
    <col min="6" max="6" width="5.7109375" style="456" customWidth="1"/>
    <col min="7" max="7" width="5.7109375" style="37" customWidth="1"/>
    <col min="8" max="8" width="2.140625" style="37" customWidth="1"/>
    <col min="9" max="9" width="5.7109375" style="457" customWidth="1"/>
    <col min="10" max="10" width="7" style="458" bestFit="1" customWidth="1"/>
    <col min="11" max="11" width="7.42578125" style="457" bestFit="1" customWidth="1"/>
    <col min="12" max="12" width="5.5703125" style="457" customWidth="1"/>
    <col min="13" max="13" width="7.42578125" style="37" bestFit="1" customWidth="1"/>
    <col min="14" max="14" width="6.28515625" style="37" bestFit="1" customWidth="1"/>
    <col min="15" max="15" width="23.140625" style="37" bestFit="1" customWidth="1"/>
    <col min="16" max="16" width="15.28515625" style="37" bestFit="1" customWidth="1"/>
    <col min="17" max="17" width="7.140625" style="37" bestFit="1" customWidth="1"/>
    <col min="18" max="18" width="12.7109375" style="37" bestFit="1" customWidth="1"/>
    <col min="19" max="19" width="7.85546875" style="37" bestFit="1" customWidth="1"/>
    <col min="20" max="16384" width="9.140625" style="37"/>
  </cols>
  <sheetData>
    <row r="1" spans="1:19" s="36" customFormat="1" ht="34.5" customHeight="1">
      <c r="A1" s="765" t="s">
        <v>118</v>
      </c>
      <c r="B1" s="766"/>
      <c r="C1" s="766"/>
      <c r="D1" s="766"/>
      <c r="E1" s="766"/>
      <c r="F1" s="766"/>
      <c r="G1" s="766"/>
      <c r="H1" s="766"/>
      <c r="I1" s="766"/>
      <c r="J1" s="766"/>
      <c r="K1" s="766"/>
      <c r="L1" s="766"/>
      <c r="M1" s="766"/>
      <c r="N1" s="767"/>
    </row>
    <row r="2" spans="1:19" s="36" customFormat="1" ht="12" thickBot="1">
      <c r="A2" s="768" t="s">
        <v>119</v>
      </c>
      <c r="B2" s="769"/>
      <c r="C2" s="769"/>
      <c r="D2" s="769"/>
      <c r="E2" s="769"/>
      <c r="F2" s="769"/>
      <c r="G2" s="769"/>
      <c r="H2" s="769"/>
      <c r="I2" s="769"/>
      <c r="J2" s="769"/>
      <c r="K2" s="769"/>
      <c r="L2" s="769"/>
      <c r="M2" s="769"/>
      <c r="N2" s="770"/>
    </row>
    <row r="3" spans="1:19" ht="35.25" customHeight="1">
      <c r="A3" s="771" t="s">
        <v>58</v>
      </c>
      <c r="B3" s="773" t="s">
        <v>10</v>
      </c>
      <c r="C3" s="775" t="s">
        <v>16</v>
      </c>
      <c r="D3" s="777" t="s">
        <v>14</v>
      </c>
      <c r="E3" s="738" t="s">
        <v>120</v>
      </c>
      <c r="F3" s="738"/>
      <c r="G3" s="780" t="s">
        <v>55</v>
      </c>
      <c r="H3" s="782" t="s">
        <v>121</v>
      </c>
      <c r="I3" s="783"/>
      <c r="J3" s="786" t="s">
        <v>56</v>
      </c>
      <c r="K3" s="736" t="s">
        <v>122</v>
      </c>
      <c r="L3" s="736"/>
      <c r="M3" s="738" t="s">
        <v>89</v>
      </c>
      <c r="N3" s="739"/>
    </row>
    <row r="4" spans="1:19" ht="54.75" customHeight="1" thickBot="1">
      <c r="A4" s="772"/>
      <c r="B4" s="774"/>
      <c r="C4" s="776"/>
      <c r="D4" s="778"/>
      <c r="E4" s="779"/>
      <c r="F4" s="779"/>
      <c r="G4" s="781"/>
      <c r="H4" s="784"/>
      <c r="I4" s="785"/>
      <c r="J4" s="787"/>
      <c r="K4" s="737"/>
      <c r="L4" s="737"/>
      <c r="M4" s="38" t="s">
        <v>123</v>
      </c>
      <c r="N4" s="39" t="s">
        <v>124</v>
      </c>
    </row>
    <row r="5" spans="1:19" ht="35.1" customHeight="1">
      <c r="A5" s="40">
        <v>1</v>
      </c>
      <c r="B5" s="41" t="s">
        <v>125</v>
      </c>
      <c r="C5" s="42" t="s">
        <v>126</v>
      </c>
      <c r="D5" s="43" t="s">
        <v>9</v>
      </c>
      <c r="E5" s="44">
        <v>1.0833299999999999</v>
      </c>
      <c r="F5" s="45" t="s">
        <v>12</v>
      </c>
      <c r="G5" s="46">
        <v>0.93</v>
      </c>
      <c r="H5" s="47" t="s">
        <v>87</v>
      </c>
      <c r="I5" s="48">
        <f t="shared" ref="I5:I29" si="0">(E5*1000)/(8250*0.93)</f>
        <v>0.14119648093841641</v>
      </c>
      <c r="J5" s="49">
        <f t="shared" ref="J5:J43" si="1">+(I5/$I$5)*100</f>
        <v>100</v>
      </c>
      <c r="K5" s="50">
        <v>0.82333999999999996</v>
      </c>
      <c r="L5" s="51" t="s">
        <v>127</v>
      </c>
      <c r="M5" s="52">
        <f t="shared" ref="M5:M31" si="2">+(E5/K5)-1</f>
        <v>0.31577477105448537</v>
      </c>
      <c r="N5" s="53">
        <v>7</v>
      </c>
      <c r="O5" s="54" t="s">
        <v>128</v>
      </c>
      <c r="P5" s="55" t="s">
        <v>126</v>
      </c>
      <c r="Q5" s="56" t="s">
        <v>9</v>
      </c>
      <c r="R5" s="57">
        <v>0.82333999999999996</v>
      </c>
    </row>
    <row r="6" spans="1:19" ht="35.1" customHeight="1">
      <c r="A6" s="58">
        <v>2</v>
      </c>
      <c r="B6" s="59" t="s">
        <v>129</v>
      </c>
      <c r="C6" s="60" t="s">
        <v>130</v>
      </c>
      <c r="D6" s="61" t="s">
        <v>9</v>
      </c>
      <c r="E6" s="62">
        <v>1.2357039999999999</v>
      </c>
      <c r="F6" s="63" t="s">
        <v>12</v>
      </c>
      <c r="G6" s="64">
        <v>0.93</v>
      </c>
      <c r="H6" s="65" t="s">
        <v>117</v>
      </c>
      <c r="I6" s="66">
        <f>(E6*1000)/(8250*0.93)</f>
        <v>0.16105623981753014</v>
      </c>
      <c r="J6" s="67">
        <f>+(I6/$I$5)*100</f>
        <v>114.06533558564797</v>
      </c>
      <c r="K6" s="68">
        <v>0.91606299999999996</v>
      </c>
      <c r="L6" s="69" t="s">
        <v>127</v>
      </c>
      <c r="M6" s="70">
        <f>+(E6/K6)-1</f>
        <v>0.34892905837262278</v>
      </c>
      <c r="N6" s="71">
        <v>2</v>
      </c>
      <c r="O6" s="72" t="s">
        <v>131</v>
      </c>
      <c r="P6" s="55" t="s">
        <v>130</v>
      </c>
      <c r="Q6" s="56" t="s">
        <v>9</v>
      </c>
      <c r="R6" s="57">
        <v>0.91606299999999996</v>
      </c>
    </row>
    <row r="7" spans="1:19" ht="35.1" customHeight="1">
      <c r="A7" s="73">
        <v>3</v>
      </c>
      <c r="B7" s="74" t="s">
        <v>132</v>
      </c>
      <c r="C7" s="60" t="s">
        <v>133</v>
      </c>
      <c r="D7" s="61" t="s">
        <v>9</v>
      </c>
      <c r="E7" s="62">
        <v>1.204825</v>
      </c>
      <c r="F7" s="63" t="s">
        <v>12</v>
      </c>
      <c r="G7" s="64">
        <v>0.93</v>
      </c>
      <c r="H7" s="65" t="s">
        <v>105</v>
      </c>
      <c r="I7" s="66">
        <f>(E7*1000)/(8250*0.93)</f>
        <v>0.15703160638644509</v>
      </c>
      <c r="J7" s="67">
        <f>+(I7/$I$5)*100</f>
        <v>111.21495758448488</v>
      </c>
      <c r="K7" s="68">
        <v>0.955565</v>
      </c>
      <c r="L7" s="69" t="s">
        <v>127</v>
      </c>
      <c r="M7" s="70">
        <f>+(E7/K7)-1</f>
        <v>0.26085091019449225</v>
      </c>
      <c r="N7" s="71">
        <v>8</v>
      </c>
      <c r="O7" s="75" t="s">
        <v>134</v>
      </c>
      <c r="P7" s="76" t="s">
        <v>133</v>
      </c>
      <c r="Q7" s="77" t="s">
        <v>9</v>
      </c>
      <c r="R7" s="78">
        <v>0.955565</v>
      </c>
    </row>
    <row r="8" spans="1:19" ht="35.1" customHeight="1">
      <c r="A8" s="79">
        <v>4</v>
      </c>
      <c r="B8" s="80" t="s">
        <v>135</v>
      </c>
      <c r="C8" s="81" t="s">
        <v>130</v>
      </c>
      <c r="D8" s="82" t="s">
        <v>9</v>
      </c>
      <c r="E8" s="83">
        <v>1.157729</v>
      </c>
      <c r="F8" s="84" t="s">
        <v>12</v>
      </c>
      <c r="G8" s="85">
        <v>0.93</v>
      </c>
      <c r="H8" s="86" t="s">
        <v>116</v>
      </c>
      <c r="I8" s="87">
        <f t="shared" ref="I8" si="3">(E8*1000)/(8250*0.93)</f>
        <v>0.15089332029977193</v>
      </c>
      <c r="J8" s="88">
        <f t="shared" ref="J8" si="4">+(I8/$I$5)*100</f>
        <v>106.86762113114196</v>
      </c>
      <c r="K8" s="89">
        <v>0.97977700000000001</v>
      </c>
      <c r="L8" s="90" t="s">
        <v>127</v>
      </c>
      <c r="M8" s="91">
        <f t="shared" ref="M8" si="5">+(E8/K8)-1</f>
        <v>0.18162500242402091</v>
      </c>
      <c r="N8" s="92">
        <v>9</v>
      </c>
      <c r="O8" s="75" t="s">
        <v>134</v>
      </c>
      <c r="P8" s="76" t="s">
        <v>136</v>
      </c>
      <c r="Q8" s="77" t="s">
        <v>9</v>
      </c>
      <c r="R8" s="78">
        <v>0.95901899999999995</v>
      </c>
      <c r="S8" s="93">
        <v>1.127143</v>
      </c>
    </row>
    <row r="9" spans="1:19" ht="35.1" customHeight="1">
      <c r="A9" s="94">
        <v>5</v>
      </c>
      <c r="B9" s="95" t="s">
        <v>137</v>
      </c>
      <c r="C9" s="81" t="s">
        <v>133</v>
      </c>
      <c r="D9" s="82" t="s">
        <v>9</v>
      </c>
      <c r="E9" s="83">
        <v>1.2620370000000001</v>
      </c>
      <c r="F9" s="84" t="s">
        <v>12</v>
      </c>
      <c r="G9" s="85">
        <v>0.93</v>
      </c>
      <c r="H9" s="86" t="s">
        <v>100</v>
      </c>
      <c r="I9" s="87">
        <f>(E9*1000)/(8250*0.93)</f>
        <v>0.16448836754643206</v>
      </c>
      <c r="J9" s="88">
        <f>+(I9/$I$5)*100</f>
        <v>116.49608152640469</v>
      </c>
      <c r="K9" s="89">
        <v>1.0027729999999999</v>
      </c>
      <c r="L9" s="90" t="s">
        <v>127</v>
      </c>
      <c r="M9" s="91">
        <f>+(E9/K9)-1</f>
        <v>0.2585470490330315</v>
      </c>
      <c r="N9" s="92">
        <v>9</v>
      </c>
      <c r="O9" s="96" t="s">
        <v>138</v>
      </c>
      <c r="P9" s="97" t="s">
        <v>130</v>
      </c>
      <c r="Q9" s="98" t="s">
        <v>9</v>
      </c>
      <c r="R9" s="99">
        <v>0.97977700000000001</v>
      </c>
    </row>
    <row r="10" spans="1:19" ht="35.1" customHeight="1">
      <c r="A10" s="94">
        <v>6</v>
      </c>
      <c r="B10" s="95" t="s">
        <v>139</v>
      </c>
      <c r="C10" s="81" t="s">
        <v>140</v>
      </c>
      <c r="D10" s="82" t="s">
        <v>9</v>
      </c>
      <c r="E10" s="83">
        <v>1.334686</v>
      </c>
      <c r="F10" s="84" t="s">
        <v>12</v>
      </c>
      <c r="G10" s="85">
        <v>0.93</v>
      </c>
      <c r="H10" s="86" t="s">
        <v>96</v>
      </c>
      <c r="I10" s="87">
        <f>(E10*1000)/(8250*0.93)</f>
        <v>0.17395711958292606</v>
      </c>
      <c r="J10" s="88">
        <f>+(I10/$I$5)*100</f>
        <v>123.20216369896526</v>
      </c>
      <c r="K10" s="89">
        <v>1.0563479248000001</v>
      </c>
      <c r="L10" s="90" t="s">
        <v>127</v>
      </c>
      <c r="M10" s="91">
        <f>+(E10/K10)-1</f>
        <v>0.26349090925955876</v>
      </c>
      <c r="N10" s="92">
        <v>10</v>
      </c>
      <c r="O10" s="100" t="s">
        <v>141</v>
      </c>
      <c r="P10" s="97" t="s">
        <v>126</v>
      </c>
      <c r="Q10" s="98" t="s">
        <v>9</v>
      </c>
      <c r="R10" s="99">
        <v>0.99546199999999996</v>
      </c>
    </row>
    <row r="11" spans="1:19" ht="35.1" customHeight="1">
      <c r="A11" s="101">
        <v>7</v>
      </c>
      <c r="B11" s="102" t="s">
        <v>139</v>
      </c>
      <c r="C11" s="103" t="s">
        <v>142</v>
      </c>
      <c r="D11" s="104" t="s">
        <v>9</v>
      </c>
      <c r="E11" s="105">
        <v>1.4006479999999999</v>
      </c>
      <c r="F11" s="106" t="s">
        <v>12</v>
      </c>
      <c r="G11" s="107">
        <v>0.93</v>
      </c>
      <c r="H11" s="108" t="s">
        <v>93</v>
      </c>
      <c r="I11" s="109">
        <f>(E11*1000)/(8250*0.93)</f>
        <v>0.18255431736722058</v>
      </c>
      <c r="J11" s="110">
        <f>+(I11/$I$5)*100</f>
        <v>129.29098243379212</v>
      </c>
      <c r="K11" s="111">
        <v>1.1161080000000001</v>
      </c>
      <c r="L11" s="112" t="s">
        <v>127</v>
      </c>
      <c r="M11" s="113">
        <f>+(E11/K11)-1</f>
        <v>0.25493948614291795</v>
      </c>
      <c r="N11" s="114">
        <v>11</v>
      </c>
      <c r="O11" s="115" t="s">
        <v>143</v>
      </c>
      <c r="P11" s="116" t="s">
        <v>126</v>
      </c>
      <c r="Q11" s="117" t="s">
        <v>9</v>
      </c>
      <c r="R11" s="118">
        <v>1.000464</v>
      </c>
    </row>
    <row r="12" spans="1:19" ht="35.1" customHeight="1">
      <c r="A12" s="119">
        <v>8</v>
      </c>
      <c r="B12" s="120" t="s">
        <v>144</v>
      </c>
      <c r="C12" s="103" t="s">
        <v>126</v>
      </c>
      <c r="D12" s="104" t="s">
        <v>9</v>
      </c>
      <c r="E12" s="105">
        <v>1.56525</v>
      </c>
      <c r="F12" s="106" t="s">
        <v>12</v>
      </c>
      <c r="G12" s="107">
        <v>0.93</v>
      </c>
      <c r="H12" s="121" t="s">
        <v>97</v>
      </c>
      <c r="I12" s="109">
        <f>(E12*1000)/(8250*0.93)</f>
        <v>0.2040078201368524</v>
      </c>
      <c r="J12" s="110">
        <f>+(I12/$I$5)*100</f>
        <v>144.48505995403065</v>
      </c>
      <c r="K12" s="111">
        <v>0.99546199999999996</v>
      </c>
      <c r="L12" s="112" t="s">
        <v>127</v>
      </c>
      <c r="M12" s="113">
        <f>+(E12/K12)-1</f>
        <v>0.5723854853324386</v>
      </c>
      <c r="N12" s="114">
        <v>30</v>
      </c>
      <c r="O12" s="122" t="s">
        <v>145</v>
      </c>
      <c r="P12" s="123" t="s">
        <v>133</v>
      </c>
      <c r="Q12" s="124" t="s">
        <v>9</v>
      </c>
      <c r="R12" s="118">
        <v>1.0027729999999999</v>
      </c>
    </row>
    <row r="13" spans="1:19" ht="35.1" customHeight="1">
      <c r="A13" s="101">
        <v>9</v>
      </c>
      <c r="B13" s="120" t="s">
        <v>146</v>
      </c>
      <c r="C13" s="103" t="s">
        <v>126</v>
      </c>
      <c r="D13" s="104" t="s">
        <v>9</v>
      </c>
      <c r="E13" s="105">
        <v>1.573</v>
      </c>
      <c r="F13" s="106" t="s">
        <v>12</v>
      </c>
      <c r="G13" s="107">
        <v>0.93</v>
      </c>
      <c r="H13" s="108" t="s">
        <v>147</v>
      </c>
      <c r="I13" s="109">
        <f t="shared" ref="I13" si="6">(E13*1000)/(8250*0.93)</f>
        <v>0.20501792114695341</v>
      </c>
      <c r="J13" s="110">
        <f t="shared" ref="J13:J15" si="7">+(I13/$I$5)*100</f>
        <v>145.20044677060545</v>
      </c>
      <c r="K13" s="111">
        <v>1.000464</v>
      </c>
      <c r="L13" s="112" t="s">
        <v>127</v>
      </c>
      <c r="M13" s="113">
        <f t="shared" ref="M13" si="8">+(E13/K13)-1</f>
        <v>0.5722704665035423</v>
      </c>
      <c r="N13" s="114">
        <v>30</v>
      </c>
      <c r="O13" s="125" t="s">
        <v>145</v>
      </c>
      <c r="P13" s="126" t="s">
        <v>136</v>
      </c>
      <c r="Q13" s="127" t="s">
        <v>9</v>
      </c>
      <c r="R13" s="128">
        <v>1.0262279999999999</v>
      </c>
      <c r="S13" s="129">
        <v>1.1943520000000001</v>
      </c>
    </row>
    <row r="14" spans="1:19" ht="35.1" customHeight="1">
      <c r="A14" s="130">
        <v>10</v>
      </c>
      <c r="B14" s="131" t="s">
        <v>148</v>
      </c>
      <c r="C14" s="132" t="s">
        <v>133</v>
      </c>
      <c r="D14" s="133" t="s">
        <v>9</v>
      </c>
      <c r="E14" s="134">
        <v>1.577307</v>
      </c>
      <c r="F14" s="135" t="s">
        <v>12</v>
      </c>
      <c r="G14" s="136">
        <v>0.93</v>
      </c>
      <c r="H14" s="137" t="s">
        <v>101</v>
      </c>
      <c r="I14" s="138">
        <f>(E14*1000)/(8250*0.93)</f>
        <v>0.20557927663734116</v>
      </c>
      <c r="J14" s="139">
        <f t="shared" si="7"/>
        <v>145.59801722466838</v>
      </c>
      <c r="K14" s="140">
        <v>1.0270170000000001</v>
      </c>
      <c r="L14" s="141" t="s">
        <v>127</v>
      </c>
      <c r="M14" s="142">
        <f>+(E14/K14)-1</f>
        <v>0.53581391544638501</v>
      </c>
      <c r="N14" s="143">
        <v>28</v>
      </c>
      <c r="O14" s="125" t="s">
        <v>149</v>
      </c>
      <c r="P14" s="126" t="s">
        <v>133</v>
      </c>
      <c r="Q14" s="127" t="s">
        <v>9</v>
      </c>
      <c r="R14" s="128">
        <v>1.0270170000000001</v>
      </c>
    </row>
    <row r="15" spans="1:19" ht="35.1" customHeight="1">
      <c r="A15" s="144">
        <v>11</v>
      </c>
      <c r="B15" s="145" t="s">
        <v>150</v>
      </c>
      <c r="C15" s="132" t="s">
        <v>130</v>
      </c>
      <c r="D15" s="133" t="s">
        <v>9</v>
      </c>
      <c r="E15" s="134">
        <v>1.579601</v>
      </c>
      <c r="F15" s="135" t="s">
        <v>12</v>
      </c>
      <c r="G15" s="136">
        <v>0.93</v>
      </c>
      <c r="H15" s="137" t="s">
        <v>115</v>
      </c>
      <c r="I15" s="138">
        <f>(E15*1000)/(8250*0.93)</f>
        <v>0.20587826653633107</v>
      </c>
      <c r="J15" s="139">
        <f t="shared" si="7"/>
        <v>145.80977172237453</v>
      </c>
      <c r="K15" s="140">
        <v>1.028807</v>
      </c>
      <c r="L15" s="141" t="s">
        <v>127</v>
      </c>
      <c r="M15" s="142">
        <f>+(E15/K15)-1</f>
        <v>0.53537155170989315</v>
      </c>
      <c r="N15" s="143">
        <v>28</v>
      </c>
      <c r="O15" s="146" t="s">
        <v>151</v>
      </c>
      <c r="P15" s="126" t="s">
        <v>152</v>
      </c>
      <c r="Q15" s="127" t="s">
        <v>9</v>
      </c>
      <c r="R15" s="128">
        <v>1.028807</v>
      </c>
    </row>
    <row r="16" spans="1:19" ht="35.1" customHeight="1">
      <c r="A16" s="130">
        <v>12</v>
      </c>
      <c r="B16" s="131" t="s">
        <v>148</v>
      </c>
      <c r="C16" s="132" t="s">
        <v>136</v>
      </c>
      <c r="D16" s="133" t="s">
        <v>9</v>
      </c>
      <c r="E16" s="134">
        <v>1.5819350000000001</v>
      </c>
      <c r="F16" s="135" t="s">
        <v>12</v>
      </c>
      <c r="G16" s="136">
        <v>0.93</v>
      </c>
      <c r="H16" s="137" t="s">
        <v>106</v>
      </c>
      <c r="I16" s="138">
        <f>(E16*1000)/(8250*0.93)</f>
        <v>0.20618246985988925</v>
      </c>
      <c r="J16" s="139">
        <f>+(I16/$I$5)*100</f>
        <v>146.02521853913399</v>
      </c>
      <c r="K16" s="140">
        <v>1.0316080000000001</v>
      </c>
      <c r="L16" s="141" t="s">
        <v>127</v>
      </c>
      <c r="M16" s="142">
        <f>+(E16/K16)-1</f>
        <v>0.53346523097920917</v>
      </c>
      <c r="N16" s="143">
        <v>27</v>
      </c>
      <c r="O16" s="125" t="s">
        <v>149</v>
      </c>
      <c r="P16" s="126" t="s">
        <v>136</v>
      </c>
      <c r="Q16" s="127" t="s">
        <v>9</v>
      </c>
      <c r="R16" s="128">
        <v>1.0316080000000001</v>
      </c>
      <c r="S16" s="129">
        <v>1.0316080000000001</v>
      </c>
    </row>
    <row r="17" spans="1:19" ht="35.1" customHeight="1">
      <c r="A17" s="147">
        <v>13</v>
      </c>
      <c r="B17" s="148" t="s">
        <v>153</v>
      </c>
      <c r="C17" s="149" t="s">
        <v>154</v>
      </c>
      <c r="D17" s="150" t="s">
        <v>46</v>
      </c>
      <c r="E17" s="151">
        <v>0.60299999999999998</v>
      </c>
      <c r="F17" s="152" t="s">
        <v>11</v>
      </c>
      <c r="G17" s="153">
        <v>0.65</v>
      </c>
      <c r="H17" s="154" t="s">
        <v>86</v>
      </c>
      <c r="I17" s="155">
        <f>(E17*1000)/(4724*0.65)</f>
        <v>0.19637855793655964</v>
      </c>
      <c r="J17" s="156">
        <f>+(I17/$I$5)*100</f>
        <v>139.08176509173143</v>
      </c>
      <c r="K17" s="157">
        <v>0.47875000000000001</v>
      </c>
      <c r="L17" s="158" t="s">
        <v>11</v>
      </c>
      <c r="M17" s="159">
        <f>+(E17/K17)-1</f>
        <v>0.25953002610966047</v>
      </c>
      <c r="N17" s="160">
        <v>13</v>
      </c>
      <c r="O17" s="161" t="s">
        <v>155</v>
      </c>
      <c r="P17" s="162" t="s">
        <v>130</v>
      </c>
      <c r="Q17" s="163" t="s">
        <v>9</v>
      </c>
      <c r="R17" s="164">
        <v>1.033844</v>
      </c>
    </row>
    <row r="18" spans="1:19" ht="35.1" customHeight="1">
      <c r="A18" s="165">
        <v>14</v>
      </c>
      <c r="B18" s="166" t="s">
        <v>156</v>
      </c>
      <c r="C18" s="167" t="s">
        <v>130</v>
      </c>
      <c r="D18" s="168" t="s">
        <v>9</v>
      </c>
      <c r="E18" s="169">
        <v>1.585763</v>
      </c>
      <c r="F18" s="170" t="s">
        <v>12</v>
      </c>
      <c r="G18" s="171">
        <v>0.93</v>
      </c>
      <c r="H18" s="172" t="s">
        <v>114</v>
      </c>
      <c r="I18" s="173">
        <f t="shared" ref="I18:I25" si="9">(E18*1000)/(8250*0.93)</f>
        <v>0.20668139459107199</v>
      </c>
      <c r="J18" s="174">
        <f t="shared" ref="J18" si="10">+(I18/$I$5)*100</f>
        <v>146.37857347253376</v>
      </c>
      <c r="K18" s="175">
        <v>1.033844</v>
      </c>
      <c r="L18" s="176" t="s">
        <v>127</v>
      </c>
      <c r="M18" s="177">
        <f t="shared" ref="M18:M25" si="11">+(E18/K18)-1</f>
        <v>0.53385133540456797</v>
      </c>
      <c r="N18" s="178">
        <v>27</v>
      </c>
      <c r="O18" s="179" t="s">
        <v>157</v>
      </c>
      <c r="P18" s="162" t="s">
        <v>133</v>
      </c>
      <c r="Q18" s="163" t="s">
        <v>9</v>
      </c>
      <c r="R18" s="164">
        <v>1.039998</v>
      </c>
    </row>
    <row r="19" spans="1:19" ht="35.1" customHeight="1">
      <c r="A19" s="165">
        <v>15</v>
      </c>
      <c r="B19" s="180" t="s">
        <v>158</v>
      </c>
      <c r="C19" s="167" t="s">
        <v>133</v>
      </c>
      <c r="D19" s="168" t="s">
        <v>9</v>
      </c>
      <c r="E19" s="169">
        <v>1.593038</v>
      </c>
      <c r="F19" s="170" t="s">
        <v>12</v>
      </c>
      <c r="G19" s="171">
        <v>0.93</v>
      </c>
      <c r="H19" s="172" t="s">
        <v>102</v>
      </c>
      <c r="I19" s="173">
        <f t="shared" si="9"/>
        <v>0.2076295861844249</v>
      </c>
      <c r="J19" s="174">
        <f>+(I19/$I$5)*100</f>
        <v>147.05011400035076</v>
      </c>
      <c r="K19" s="175">
        <v>1.039998</v>
      </c>
      <c r="L19" s="176" t="s">
        <v>127</v>
      </c>
      <c r="M19" s="177">
        <f t="shared" si="11"/>
        <v>0.53177025340433337</v>
      </c>
      <c r="N19" s="178">
        <v>26</v>
      </c>
      <c r="O19" s="179" t="s">
        <v>159</v>
      </c>
      <c r="P19" s="162" t="s">
        <v>136</v>
      </c>
      <c r="Q19" s="163" t="s">
        <v>9</v>
      </c>
      <c r="R19" s="164">
        <v>1.0516350000000001</v>
      </c>
      <c r="S19" s="129">
        <v>1.0516350000000001</v>
      </c>
    </row>
    <row r="20" spans="1:19" ht="35.1" customHeight="1">
      <c r="A20" s="181">
        <v>17</v>
      </c>
      <c r="B20" s="182" t="s">
        <v>160</v>
      </c>
      <c r="C20" s="183" t="s">
        <v>136</v>
      </c>
      <c r="D20" s="184" t="s">
        <v>9</v>
      </c>
      <c r="E20" s="185">
        <v>1.6039969999999999</v>
      </c>
      <c r="F20" s="186" t="s">
        <v>12</v>
      </c>
      <c r="G20" s="187">
        <v>0.93</v>
      </c>
      <c r="H20" s="188" t="s">
        <v>107</v>
      </c>
      <c r="I20" s="189">
        <f t="shared" si="9"/>
        <v>0.2090579341805148</v>
      </c>
      <c r="J20" s="190">
        <f>+(I20/$I$5)*100</f>
        <v>148.06171711297574</v>
      </c>
      <c r="K20" s="191">
        <v>1.0516350000000001</v>
      </c>
      <c r="L20" s="192" t="s">
        <v>127</v>
      </c>
      <c r="M20" s="193">
        <f t="shared" si="11"/>
        <v>0.52524117207966614</v>
      </c>
      <c r="N20" s="194">
        <v>24</v>
      </c>
      <c r="O20" s="161" t="s">
        <v>161</v>
      </c>
      <c r="P20" s="162" t="s">
        <v>130</v>
      </c>
      <c r="Q20" s="163" t="s">
        <v>9</v>
      </c>
      <c r="R20" s="164">
        <v>1.054905</v>
      </c>
    </row>
    <row r="21" spans="1:19" ht="35.1" customHeight="1">
      <c r="A21" s="195">
        <v>16</v>
      </c>
      <c r="B21" s="196" t="s">
        <v>162</v>
      </c>
      <c r="C21" s="197" t="s">
        <v>130</v>
      </c>
      <c r="D21" s="198" t="s">
        <v>9</v>
      </c>
      <c r="E21" s="199">
        <v>1.61154</v>
      </c>
      <c r="F21" s="200" t="s">
        <v>12</v>
      </c>
      <c r="G21" s="201">
        <v>0.93</v>
      </c>
      <c r="H21" s="202" t="s">
        <v>113</v>
      </c>
      <c r="I21" s="203">
        <f t="shared" si="9"/>
        <v>0.21004105571847506</v>
      </c>
      <c r="J21" s="204">
        <f>+(I21/$I$5)*100</f>
        <v>148.75799617844979</v>
      </c>
      <c r="K21" s="205">
        <v>1.054905</v>
      </c>
      <c r="L21" s="206" t="s">
        <v>127</v>
      </c>
      <c r="M21" s="207">
        <f t="shared" si="11"/>
        <v>0.52766362847839376</v>
      </c>
      <c r="N21" s="208">
        <v>25</v>
      </c>
      <c r="O21" s="209" t="s">
        <v>163</v>
      </c>
      <c r="P21" s="210" t="s">
        <v>140</v>
      </c>
      <c r="Q21" s="211" t="s">
        <v>9</v>
      </c>
      <c r="R21" s="212">
        <v>1.0563479248000001</v>
      </c>
    </row>
    <row r="22" spans="1:19" ht="35.1" customHeight="1">
      <c r="A22" s="213">
        <v>18</v>
      </c>
      <c r="B22" s="214" t="s">
        <v>164</v>
      </c>
      <c r="C22" s="197" t="s">
        <v>142</v>
      </c>
      <c r="D22" s="198" t="s">
        <v>9</v>
      </c>
      <c r="E22" s="199">
        <v>1.6169800000000001</v>
      </c>
      <c r="F22" s="200" t="s">
        <v>12</v>
      </c>
      <c r="G22" s="201">
        <v>0.93</v>
      </c>
      <c r="H22" s="202" t="s">
        <v>94</v>
      </c>
      <c r="I22" s="203">
        <f t="shared" si="9"/>
        <v>0.21075008145975888</v>
      </c>
      <c r="J22" s="204">
        <f t="shared" ref="J22" si="12">+(I22/$I$5)*100</f>
        <v>149.26015156969714</v>
      </c>
      <c r="K22" s="205">
        <v>1.0596099999999999</v>
      </c>
      <c r="L22" s="206" t="s">
        <v>127</v>
      </c>
      <c r="M22" s="207">
        <f t="shared" si="11"/>
        <v>0.52601428827587515</v>
      </c>
      <c r="N22" s="208">
        <v>25</v>
      </c>
      <c r="O22" s="215" t="s">
        <v>165</v>
      </c>
      <c r="P22" s="216" t="s">
        <v>142</v>
      </c>
      <c r="Q22" s="217" t="s">
        <v>9</v>
      </c>
      <c r="R22" s="218">
        <v>1.0596099999999999</v>
      </c>
    </row>
    <row r="23" spans="1:19" ht="35.1" customHeight="1">
      <c r="A23" s="195">
        <v>19</v>
      </c>
      <c r="B23" s="219" t="s">
        <v>166</v>
      </c>
      <c r="C23" s="197" t="s">
        <v>133</v>
      </c>
      <c r="D23" s="198" t="s">
        <v>9</v>
      </c>
      <c r="E23" s="199">
        <v>1.6215660000000001</v>
      </c>
      <c r="F23" s="200" t="s">
        <v>12</v>
      </c>
      <c r="G23" s="201">
        <v>0.93</v>
      </c>
      <c r="H23" s="202" t="s">
        <v>103</v>
      </c>
      <c r="I23" s="203">
        <f t="shared" si="9"/>
        <v>0.21134780058651026</v>
      </c>
      <c r="J23" s="204">
        <f>+(I23/$I$5)*100</f>
        <v>149.68347594915676</v>
      </c>
      <c r="K23" s="205">
        <v>1.0635380000000001</v>
      </c>
      <c r="L23" s="206" t="s">
        <v>127</v>
      </c>
      <c r="M23" s="207">
        <f t="shared" si="11"/>
        <v>0.52469023203684295</v>
      </c>
      <c r="N23" s="208">
        <v>22</v>
      </c>
      <c r="O23" s="220" t="s">
        <v>167</v>
      </c>
      <c r="P23" s="216" t="s">
        <v>133</v>
      </c>
      <c r="Q23" s="217" t="s">
        <v>9</v>
      </c>
      <c r="R23" s="218">
        <v>1.0635380000000001</v>
      </c>
    </row>
    <row r="24" spans="1:19" ht="35.1" customHeight="1">
      <c r="A24" s="213">
        <v>20</v>
      </c>
      <c r="B24" s="214" t="s">
        <v>168</v>
      </c>
      <c r="C24" s="197" t="s">
        <v>140</v>
      </c>
      <c r="D24" s="198" t="s">
        <v>9</v>
      </c>
      <c r="E24" s="199">
        <v>1.6326210000000001</v>
      </c>
      <c r="F24" s="200" t="s">
        <v>12</v>
      </c>
      <c r="G24" s="201">
        <v>0.93</v>
      </c>
      <c r="H24" s="202" t="s">
        <v>98</v>
      </c>
      <c r="I24" s="203">
        <f t="shared" si="9"/>
        <v>0.21278866080156403</v>
      </c>
      <c r="J24" s="204">
        <f>+(I24/$I$5)*100</f>
        <v>150.70394062750964</v>
      </c>
      <c r="K24" s="205">
        <v>1.071147952</v>
      </c>
      <c r="L24" s="206" t="s">
        <v>127</v>
      </c>
      <c r="M24" s="207">
        <f t="shared" si="11"/>
        <v>0.52417879990494542</v>
      </c>
      <c r="N24" s="208">
        <v>23</v>
      </c>
      <c r="O24" s="215" t="s">
        <v>169</v>
      </c>
      <c r="P24" s="216" t="s">
        <v>140</v>
      </c>
      <c r="Q24" s="217" t="s">
        <v>9</v>
      </c>
      <c r="R24" s="218">
        <v>1.071147952</v>
      </c>
    </row>
    <row r="25" spans="1:19" ht="35.1" customHeight="1">
      <c r="A25" s="221">
        <v>21</v>
      </c>
      <c r="B25" s="222" t="s">
        <v>170</v>
      </c>
      <c r="C25" s="223" t="s">
        <v>130</v>
      </c>
      <c r="D25" s="224" t="s">
        <v>9</v>
      </c>
      <c r="E25" s="225">
        <v>1.6473660000000001</v>
      </c>
      <c r="F25" s="226" t="s">
        <v>12</v>
      </c>
      <c r="G25" s="227">
        <v>0.93</v>
      </c>
      <c r="H25" s="228" t="s">
        <v>112</v>
      </c>
      <c r="I25" s="229">
        <f t="shared" si="9"/>
        <v>0.2147104594330401</v>
      </c>
      <c r="J25" s="230">
        <f>+(I25/$I$5)*100</f>
        <v>152.06502173852846</v>
      </c>
      <c r="K25" s="231">
        <v>1.084179</v>
      </c>
      <c r="L25" s="232" t="s">
        <v>127</v>
      </c>
      <c r="M25" s="233">
        <f t="shared" si="11"/>
        <v>0.51945942505803933</v>
      </c>
      <c r="N25" s="234">
        <v>21</v>
      </c>
      <c r="O25" s="235" t="s">
        <v>171</v>
      </c>
      <c r="P25" s="236" t="s">
        <v>130</v>
      </c>
      <c r="Q25" s="237" t="s">
        <v>9</v>
      </c>
      <c r="R25" s="238">
        <v>1.084179</v>
      </c>
    </row>
    <row r="26" spans="1:19" ht="35.1" customHeight="1">
      <c r="A26" s="239">
        <v>22</v>
      </c>
      <c r="B26" s="240" t="s">
        <v>172</v>
      </c>
      <c r="C26" s="241" t="s">
        <v>136</v>
      </c>
      <c r="D26" s="242" t="s">
        <v>9</v>
      </c>
      <c r="E26" s="243">
        <v>1.6884490000000001</v>
      </c>
      <c r="F26" s="244" t="s">
        <v>12</v>
      </c>
      <c r="G26" s="245">
        <v>0.93</v>
      </c>
      <c r="H26" s="246" t="s">
        <v>109</v>
      </c>
      <c r="I26" s="247">
        <f t="shared" si="0"/>
        <v>0.22006503747148909</v>
      </c>
      <c r="J26" s="248">
        <f t="shared" ref="J26:J29" si="13">+(I26/$I$5)*100</f>
        <v>155.85731033018564</v>
      </c>
      <c r="K26" s="249">
        <v>1.0908659999999999</v>
      </c>
      <c r="L26" s="250" t="s">
        <v>127</v>
      </c>
      <c r="M26" s="251">
        <f t="shared" si="2"/>
        <v>0.54780605500583968</v>
      </c>
      <c r="N26" s="252">
        <v>20</v>
      </c>
      <c r="O26" s="253" t="s">
        <v>173</v>
      </c>
      <c r="P26" s="254" t="s">
        <v>136</v>
      </c>
      <c r="Q26" s="255" t="s">
        <v>9</v>
      </c>
      <c r="R26" s="256">
        <v>1.0908659999999999</v>
      </c>
      <c r="S26" s="129">
        <v>1.0908659999999999</v>
      </c>
    </row>
    <row r="27" spans="1:19" ht="35.1" customHeight="1">
      <c r="A27" s="257">
        <v>23</v>
      </c>
      <c r="B27" s="240" t="s">
        <v>174</v>
      </c>
      <c r="C27" s="241" t="s">
        <v>136</v>
      </c>
      <c r="D27" s="242" t="s">
        <v>9</v>
      </c>
      <c r="E27" s="243">
        <v>1.7273130000000001</v>
      </c>
      <c r="F27" s="244" t="s">
        <v>12</v>
      </c>
      <c r="G27" s="245">
        <v>0.93</v>
      </c>
      <c r="H27" s="246" t="s">
        <v>108</v>
      </c>
      <c r="I27" s="247">
        <f t="shared" si="0"/>
        <v>0.22513040078201371</v>
      </c>
      <c r="J27" s="248">
        <f t="shared" si="13"/>
        <v>159.44476752236164</v>
      </c>
      <c r="K27" s="249">
        <v>1.127143</v>
      </c>
      <c r="L27" s="250" t="s">
        <v>127</v>
      </c>
      <c r="M27" s="251">
        <f t="shared" si="2"/>
        <v>0.5324701479759002</v>
      </c>
      <c r="N27" s="252">
        <v>18</v>
      </c>
      <c r="O27" s="258" t="s">
        <v>163</v>
      </c>
      <c r="P27" s="259" t="s">
        <v>142</v>
      </c>
      <c r="Q27" s="260" t="s">
        <v>9</v>
      </c>
      <c r="R27" s="261">
        <v>1.1161080000000001</v>
      </c>
    </row>
    <row r="28" spans="1:19" ht="35.1" customHeight="1">
      <c r="A28" s="239">
        <v>24</v>
      </c>
      <c r="B28" s="240" t="s">
        <v>174</v>
      </c>
      <c r="C28" s="241" t="s">
        <v>133</v>
      </c>
      <c r="D28" s="242" t="s">
        <v>9</v>
      </c>
      <c r="E28" s="243">
        <v>1.6944619999999999</v>
      </c>
      <c r="F28" s="244" t="s">
        <v>12</v>
      </c>
      <c r="G28" s="245">
        <v>0.93</v>
      </c>
      <c r="H28" s="246" t="s">
        <v>104</v>
      </c>
      <c r="I28" s="247">
        <f t="shared" si="0"/>
        <v>0.22084874551971326</v>
      </c>
      <c r="J28" s="248">
        <f t="shared" si="13"/>
        <v>156.41235819187136</v>
      </c>
      <c r="K28" s="249">
        <v>1.1236889999999999</v>
      </c>
      <c r="L28" s="250" t="s">
        <v>127</v>
      </c>
      <c r="M28" s="251">
        <f t="shared" si="2"/>
        <v>0.50794570383798354</v>
      </c>
      <c r="N28" s="252">
        <v>19</v>
      </c>
      <c r="O28" s="258" t="s">
        <v>175</v>
      </c>
      <c r="P28" s="259" t="s">
        <v>133</v>
      </c>
      <c r="Q28" s="260" t="s">
        <v>9</v>
      </c>
      <c r="R28" s="261">
        <v>1.1236889999999999</v>
      </c>
    </row>
    <row r="29" spans="1:19" ht="35.1" customHeight="1">
      <c r="A29" s="257">
        <v>25</v>
      </c>
      <c r="B29" s="240" t="s">
        <v>132</v>
      </c>
      <c r="C29" s="241" t="s">
        <v>136</v>
      </c>
      <c r="D29" s="242" t="s">
        <v>9</v>
      </c>
      <c r="E29" s="243">
        <v>1.7273130000000001</v>
      </c>
      <c r="F29" s="244" t="s">
        <v>12</v>
      </c>
      <c r="G29" s="245">
        <v>0.93</v>
      </c>
      <c r="H29" s="246" t="s">
        <v>110</v>
      </c>
      <c r="I29" s="247">
        <f t="shared" si="0"/>
        <v>0.22513040078201371</v>
      </c>
      <c r="J29" s="248">
        <f t="shared" si="13"/>
        <v>159.44476752236164</v>
      </c>
      <c r="K29" s="249">
        <v>1.127143</v>
      </c>
      <c r="L29" s="250" t="s">
        <v>127</v>
      </c>
      <c r="M29" s="251">
        <f t="shared" si="2"/>
        <v>0.5324701479759002</v>
      </c>
      <c r="N29" s="252">
        <v>31</v>
      </c>
      <c r="O29" s="258" t="s">
        <v>175</v>
      </c>
      <c r="P29" s="259" t="s">
        <v>136</v>
      </c>
      <c r="Q29" s="260" t="s">
        <v>9</v>
      </c>
      <c r="R29" s="261">
        <v>1.127143</v>
      </c>
      <c r="S29" s="129">
        <v>1.127143</v>
      </c>
    </row>
    <row r="30" spans="1:19" ht="35.1" customHeight="1">
      <c r="A30" s="257">
        <v>26</v>
      </c>
      <c r="B30" s="240" t="s">
        <v>137</v>
      </c>
      <c r="C30" s="241" t="s">
        <v>136</v>
      </c>
      <c r="D30" s="242" t="s">
        <v>9</v>
      </c>
      <c r="E30" s="243">
        <v>1.802108</v>
      </c>
      <c r="F30" s="244" t="s">
        <v>12</v>
      </c>
      <c r="G30" s="245">
        <v>0.93</v>
      </c>
      <c r="H30" s="246" t="s">
        <v>111</v>
      </c>
      <c r="I30" s="247">
        <f>(E30*1000)/(8250*0.93)</f>
        <v>0.23487885304659498</v>
      </c>
      <c r="J30" s="248">
        <f>+(I30/$I$5)*100</f>
        <v>166.34894261213111</v>
      </c>
      <c r="K30" s="249">
        <v>1.1943520000000001</v>
      </c>
      <c r="L30" s="250" t="s">
        <v>127</v>
      </c>
      <c r="M30" s="251">
        <f t="shared" si="2"/>
        <v>0.50885836001446805</v>
      </c>
      <c r="N30" s="252">
        <v>29</v>
      </c>
      <c r="O30" s="262" t="s">
        <v>153</v>
      </c>
      <c r="P30" s="263" t="s">
        <v>154</v>
      </c>
      <c r="Q30" s="264" t="s">
        <v>46</v>
      </c>
      <c r="R30" s="265">
        <v>0.47875000000000001</v>
      </c>
    </row>
    <row r="31" spans="1:19" ht="35.1" customHeight="1">
      <c r="A31" s="257">
        <v>27</v>
      </c>
      <c r="B31" s="266" t="s">
        <v>176</v>
      </c>
      <c r="C31" s="241" t="s">
        <v>140</v>
      </c>
      <c r="D31" s="242" t="s">
        <v>9</v>
      </c>
      <c r="E31" s="243">
        <v>1.8243229999999999</v>
      </c>
      <c r="F31" s="244" t="s">
        <v>12</v>
      </c>
      <c r="G31" s="245">
        <v>0.93</v>
      </c>
      <c r="H31" s="246" t="s">
        <v>99</v>
      </c>
      <c r="I31" s="247">
        <f t="shared" ref="I31" si="14">(E31*1000)/(8250*0.93)</f>
        <v>0.23777425871619418</v>
      </c>
      <c r="J31" s="248">
        <f t="shared" ref="J31:J38" si="15">+(I31/$I$5)*100</f>
        <v>168.39956430635169</v>
      </c>
      <c r="K31" s="249">
        <v>1.2244719479999999</v>
      </c>
      <c r="L31" s="250" t="s">
        <v>127</v>
      </c>
      <c r="M31" s="251">
        <f t="shared" si="2"/>
        <v>0.4898854996063986</v>
      </c>
      <c r="N31" s="252">
        <v>17</v>
      </c>
      <c r="O31" s="267" t="s">
        <v>177</v>
      </c>
      <c r="P31" s="268" t="s">
        <v>140</v>
      </c>
      <c r="Q31" s="269" t="s">
        <v>9</v>
      </c>
      <c r="R31" s="270">
        <v>1.2244719479999999</v>
      </c>
    </row>
    <row r="32" spans="1:19" ht="35.1" customHeight="1">
      <c r="A32" s="257">
        <v>29</v>
      </c>
      <c r="B32" s="266" t="s">
        <v>178</v>
      </c>
      <c r="C32" s="241" t="s">
        <v>142</v>
      </c>
      <c r="D32" s="242" t="s">
        <v>9</v>
      </c>
      <c r="E32" s="243">
        <v>1.890285</v>
      </c>
      <c r="F32" s="244" t="s">
        <v>12</v>
      </c>
      <c r="G32" s="245">
        <v>0.93</v>
      </c>
      <c r="H32" s="246" t="s">
        <v>95</v>
      </c>
      <c r="I32" s="247">
        <f>(E32*1000)/(8250*0.93)</f>
        <v>0.24637145650048878</v>
      </c>
      <c r="J32" s="248">
        <f t="shared" si="15"/>
        <v>174.48838304117862</v>
      </c>
      <c r="K32" s="249">
        <v>1.284232</v>
      </c>
      <c r="L32" s="250" t="s">
        <v>127</v>
      </c>
      <c r="M32" s="251">
        <f>+(E32/K32)-1</f>
        <v>0.47191862529511797</v>
      </c>
      <c r="N32" s="252">
        <v>14</v>
      </c>
      <c r="O32" s="271" t="s">
        <v>179</v>
      </c>
      <c r="P32" s="272" t="s">
        <v>142</v>
      </c>
      <c r="Q32" s="273" t="s">
        <v>9</v>
      </c>
      <c r="R32" s="274">
        <v>1.284232</v>
      </c>
    </row>
    <row r="33" spans="1:18" ht="35.1" customHeight="1">
      <c r="A33" s="275">
        <v>28</v>
      </c>
      <c r="B33" s="276" t="s">
        <v>180</v>
      </c>
      <c r="C33" s="277" t="s">
        <v>181</v>
      </c>
      <c r="D33" s="278" t="s">
        <v>45</v>
      </c>
      <c r="E33" s="279">
        <v>0.72899999999999998</v>
      </c>
      <c r="F33" s="280" t="s">
        <v>11</v>
      </c>
      <c r="G33" s="281">
        <v>0.65</v>
      </c>
      <c r="H33" s="282" t="s">
        <v>85</v>
      </c>
      <c r="I33" s="283">
        <f>(E33*1000)/(4932*0.65)</f>
        <v>0.22740033688938796</v>
      </c>
      <c r="J33" s="284">
        <f t="shared" si="15"/>
        <v>161.05241106438751</v>
      </c>
      <c r="K33" s="285">
        <v>0.68</v>
      </c>
      <c r="L33" s="286" t="s">
        <v>11</v>
      </c>
      <c r="M33" s="287">
        <f t="shared" ref="M33:M38" si="16">+(E33/K33)-1</f>
        <v>7.2058823529411731E-2</v>
      </c>
      <c r="N33" s="288">
        <v>5</v>
      </c>
      <c r="O33" s="289" t="s">
        <v>180</v>
      </c>
      <c r="P33" s="290" t="s">
        <v>181</v>
      </c>
      <c r="Q33" s="291" t="s">
        <v>45</v>
      </c>
      <c r="R33" s="292">
        <v>0.68</v>
      </c>
    </row>
    <row r="34" spans="1:18" ht="35.1" customHeight="1">
      <c r="A34" s="293">
        <v>30</v>
      </c>
      <c r="B34" s="294" t="s">
        <v>182</v>
      </c>
      <c r="C34" s="295" t="s">
        <v>183</v>
      </c>
      <c r="D34" s="296" t="s">
        <v>3</v>
      </c>
      <c r="E34" s="297">
        <v>1.3050847459999999</v>
      </c>
      <c r="F34" s="298" t="s">
        <v>11</v>
      </c>
      <c r="G34" s="299">
        <v>0.65</v>
      </c>
      <c r="H34" s="300" t="s">
        <v>57</v>
      </c>
      <c r="I34" s="301">
        <f>(E34*1000)/(7000*0.65)</f>
        <v>0.28683181230769228</v>
      </c>
      <c r="J34" s="302">
        <f t="shared" si="15"/>
        <v>203.14374012819445</v>
      </c>
      <c r="K34" s="297">
        <v>1.0932200000000001</v>
      </c>
      <c r="L34" s="303" t="s">
        <v>11</v>
      </c>
      <c r="M34" s="304">
        <f t="shared" si="16"/>
        <v>0.19379881999963389</v>
      </c>
      <c r="N34" s="305">
        <v>12</v>
      </c>
      <c r="O34" s="306" t="s">
        <v>182</v>
      </c>
      <c r="P34" s="307" t="s">
        <v>183</v>
      </c>
      <c r="Q34" s="308" t="s">
        <v>3</v>
      </c>
      <c r="R34" s="309">
        <v>1.0932200000000001</v>
      </c>
    </row>
    <row r="35" spans="1:18" ht="35.1" customHeight="1">
      <c r="A35" s="239">
        <v>31</v>
      </c>
      <c r="B35" s="310" t="s">
        <v>184</v>
      </c>
      <c r="C35" s="311" t="s">
        <v>185</v>
      </c>
      <c r="D35" s="312" t="s">
        <v>186</v>
      </c>
      <c r="E35" s="313">
        <v>2.7223139999999999</v>
      </c>
      <c r="F35" s="314" t="s">
        <v>187</v>
      </c>
      <c r="G35" s="315">
        <v>0.93</v>
      </c>
      <c r="H35" s="316" t="s">
        <v>91</v>
      </c>
      <c r="I35" s="317">
        <f>(E35*1000)/(8250*0.93)</f>
        <v>0.35481446725317689</v>
      </c>
      <c r="J35" s="318">
        <f t="shared" si="15"/>
        <v>251.29129628091161</v>
      </c>
      <c r="K35" s="313">
        <v>2.0804819999999999</v>
      </c>
      <c r="L35" s="319" t="s">
        <v>127</v>
      </c>
      <c r="M35" s="320">
        <f t="shared" si="16"/>
        <v>0.3085015876128705</v>
      </c>
      <c r="N35" s="321">
        <v>16</v>
      </c>
      <c r="O35" s="322" t="s">
        <v>184</v>
      </c>
      <c r="P35" s="323" t="s">
        <v>185</v>
      </c>
      <c r="Q35" s="324" t="s">
        <v>186</v>
      </c>
      <c r="R35" s="325">
        <v>2.0804819999999999</v>
      </c>
    </row>
    <row r="36" spans="1:18" ht="35.1" customHeight="1">
      <c r="A36" s="293">
        <v>32</v>
      </c>
      <c r="B36" s="326" t="s">
        <v>188</v>
      </c>
      <c r="C36" s="327" t="s">
        <v>185</v>
      </c>
      <c r="D36" s="328" t="s">
        <v>186</v>
      </c>
      <c r="E36" s="329">
        <v>2.8344990000000001</v>
      </c>
      <c r="F36" s="330" t="s">
        <v>187</v>
      </c>
      <c r="G36" s="331">
        <v>0.93</v>
      </c>
      <c r="H36" s="332" t="s">
        <v>92</v>
      </c>
      <c r="I36" s="333">
        <f>(E36*1000)/(8250*0.93)</f>
        <v>0.36943616813294233</v>
      </c>
      <c r="J36" s="334">
        <f t="shared" si="15"/>
        <v>261.64686660574341</v>
      </c>
      <c r="K36" s="329">
        <v>2.1702089999999998</v>
      </c>
      <c r="L36" s="335" t="s">
        <v>127</v>
      </c>
      <c r="M36" s="336">
        <f t="shared" si="16"/>
        <v>0.30609494292945993</v>
      </c>
      <c r="N36" s="337">
        <v>15</v>
      </c>
      <c r="O36" s="338" t="s">
        <v>188</v>
      </c>
      <c r="P36" s="339" t="s">
        <v>185</v>
      </c>
      <c r="Q36" s="340" t="s">
        <v>186</v>
      </c>
      <c r="R36" s="341">
        <v>2.1702089999999998</v>
      </c>
    </row>
    <row r="37" spans="1:18" ht="35.1" customHeight="1">
      <c r="A37" s="275">
        <v>33</v>
      </c>
      <c r="B37" s="342" t="s">
        <v>189</v>
      </c>
      <c r="C37" s="343" t="s">
        <v>190</v>
      </c>
      <c r="D37" s="344" t="s">
        <v>4</v>
      </c>
      <c r="E37" s="345">
        <v>2.6016949149999999</v>
      </c>
      <c r="F37" s="346" t="s">
        <v>11</v>
      </c>
      <c r="G37" s="347">
        <v>0.8</v>
      </c>
      <c r="H37" s="348" t="s">
        <v>90</v>
      </c>
      <c r="I37" s="349">
        <f>(E37*1000)/(9562*0.8)</f>
        <v>0.34010862201945197</v>
      </c>
      <c r="J37" s="350">
        <f t="shared" si="15"/>
        <v>240.87613215218312</v>
      </c>
      <c r="K37" s="345">
        <v>2.9152542370000001</v>
      </c>
      <c r="L37" s="351" t="s">
        <v>11</v>
      </c>
      <c r="M37" s="352">
        <f t="shared" si="16"/>
        <v>-0.1075581395338866</v>
      </c>
      <c r="N37" s="353">
        <v>1</v>
      </c>
      <c r="O37" s="354" t="s">
        <v>189</v>
      </c>
      <c r="P37" s="355" t="s">
        <v>190</v>
      </c>
      <c r="Q37" s="344" t="s">
        <v>4</v>
      </c>
      <c r="R37" s="356">
        <v>2.9152542370000001</v>
      </c>
    </row>
    <row r="38" spans="1:18" ht="35.1" customHeight="1">
      <c r="A38" s="239">
        <v>34</v>
      </c>
      <c r="B38" s="357" t="s">
        <v>191</v>
      </c>
      <c r="C38" s="358" t="s">
        <v>192</v>
      </c>
      <c r="D38" s="359" t="s">
        <v>6</v>
      </c>
      <c r="E38" s="360">
        <v>5.9105090000000002</v>
      </c>
      <c r="F38" s="361" t="s">
        <v>11</v>
      </c>
      <c r="G38" s="362">
        <v>0.92</v>
      </c>
      <c r="H38" s="363" t="s">
        <v>193</v>
      </c>
      <c r="I38" s="364">
        <f>(E38*1000)/(11000*0.92)</f>
        <v>0.58404239130434787</v>
      </c>
      <c r="J38" s="365">
        <f t="shared" si="15"/>
        <v>413.63806478936328</v>
      </c>
      <c r="K38" s="366">
        <v>5.6295270000000004</v>
      </c>
      <c r="L38" s="367" t="s">
        <v>11</v>
      </c>
      <c r="M38" s="368">
        <f t="shared" si="16"/>
        <v>4.9912186228079136E-2</v>
      </c>
      <c r="N38" s="369">
        <v>2</v>
      </c>
      <c r="O38" s="370" t="s">
        <v>194</v>
      </c>
      <c r="P38" s="371" t="s">
        <v>195</v>
      </c>
      <c r="Q38" s="372" t="s">
        <v>5</v>
      </c>
      <c r="R38" s="373">
        <v>0.39475199999999999</v>
      </c>
    </row>
    <row r="39" spans="1:18" ht="35.1" customHeight="1">
      <c r="A39" s="293">
        <v>35</v>
      </c>
      <c r="B39" s="374" t="s">
        <v>196</v>
      </c>
      <c r="C39" s="375" t="s">
        <v>197</v>
      </c>
      <c r="D39" s="376" t="s">
        <v>6</v>
      </c>
      <c r="E39" s="377">
        <v>6.5015599999999996</v>
      </c>
      <c r="F39" s="378" t="s">
        <v>11</v>
      </c>
      <c r="G39" s="379">
        <v>0.92</v>
      </c>
      <c r="H39" s="380" t="s">
        <v>198</v>
      </c>
      <c r="I39" s="381">
        <f>(E39*1000)/(11000*0.92)</f>
        <v>0.64244664031620546</v>
      </c>
      <c r="J39" s="382">
        <f>+(I39/$I$5)*100</f>
        <v>455.00187826664887</v>
      </c>
      <c r="K39" s="383">
        <v>6.1924789999999996</v>
      </c>
      <c r="L39" s="384" t="s">
        <v>11</v>
      </c>
      <c r="M39" s="385">
        <f>+(E39/K39)-1</f>
        <v>4.9912321059142783E-2</v>
      </c>
      <c r="N39" s="386">
        <v>2</v>
      </c>
      <c r="O39" s="387" t="s">
        <v>191</v>
      </c>
      <c r="P39" s="388" t="s">
        <v>192</v>
      </c>
      <c r="Q39" s="389" t="s">
        <v>6</v>
      </c>
      <c r="R39" s="390">
        <v>5.6295270000000004</v>
      </c>
    </row>
    <row r="40" spans="1:18" ht="35.1" customHeight="1">
      <c r="A40" s="239">
        <v>36</v>
      </c>
      <c r="B40" s="391" t="s">
        <v>199</v>
      </c>
      <c r="C40" s="392" t="s">
        <v>200</v>
      </c>
      <c r="D40" s="393" t="s">
        <v>7</v>
      </c>
      <c r="E40" s="394">
        <v>6.7237580000000001</v>
      </c>
      <c r="F40" s="395" t="s">
        <v>11</v>
      </c>
      <c r="G40" s="396">
        <v>0.92</v>
      </c>
      <c r="H40" s="397" t="s">
        <v>201</v>
      </c>
      <c r="I40" s="398">
        <f>(E40*1000)/(11100*0.92)</f>
        <v>0.65841735213474339</v>
      </c>
      <c r="J40" s="399">
        <f>+(I40/$I$5)*100</f>
        <v>466.31286258608355</v>
      </c>
      <c r="K40" s="400">
        <v>6.396344</v>
      </c>
      <c r="L40" s="401" t="s">
        <v>11</v>
      </c>
      <c r="M40" s="402">
        <f>+(E40/K40)-1</f>
        <v>5.1187678461320996E-2</v>
      </c>
      <c r="N40" s="403">
        <v>3</v>
      </c>
      <c r="O40" s="404" t="s">
        <v>196</v>
      </c>
      <c r="P40" s="405" t="s">
        <v>197</v>
      </c>
      <c r="Q40" s="406" t="s">
        <v>6</v>
      </c>
      <c r="R40" s="407">
        <v>6.1924789999999996</v>
      </c>
    </row>
    <row r="41" spans="1:18" s="422" customFormat="1" ht="35.1" customHeight="1">
      <c r="A41" s="275">
        <v>37</v>
      </c>
      <c r="B41" s="408" t="s">
        <v>194</v>
      </c>
      <c r="C41" s="409" t="s">
        <v>195</v>
      </c>
      <c r="D41" s="372" t="s">
        <v>5</v>
      </c>
      <c r="E41" s="410">
        <v>0.59071549000000001</v>
      </c>
      <c r="F41" s="411" t="s">
        <v>13</v>
      </c>
      <c r="G41" s="412">
        <v>0.99</v>
      </c>
      <c r="H41" s="413" t="s">
        <v>202</v>
      </c>
      <c r="I41" s="414">
        <f>(E41*1000)/(860*0.99)</f>
        <v>0.6938166431759456</v>
      </c>
      <c r="J41" s="415">
        <f>+(I41/$I$5)*100</f>
        <v>491.38380685178504</v>
      </c>
      <c r="K41" s="410">
        <v>0.39475199999999999</v>
      </c>
      <c r="L41" s="416" t="s">
        <v>13</v>
      </c>
      <c r="M41" s="417">
        <f t="shared" ref="M41" si="17">+(E41/K41)-1</f>
        <v>0.49642177873702997</v>
      </c>
      <c r="N41" s="418">
        <v>32</v>
      </c>
      <c r="O41" s="419" t="s">
        <v>199</v>
      </c>
      <c r="P41" s="420" t="s">
        <v>200</v>
      </c>
      <c r="Q41" s="393" t="s">
        <v>7</v>
      </c>
      <c r="R41" s="421">
        <v>6.396344</v>
      </c>
    </row>
    <row r="42" spans="1:18" ht="35.1" customHeight="1">
      <c r="A42" s="275">
        <v>38</v>
      </c>
      <c r="B42" s="423" t="s">
        <v>203</v>
      </c>
      <c r="C42" s="424" t="s">
        <v>190</v>
      </c>
      <c r="D42" s="425" t="s">
        <v>8</v>
      </c>
      <c r="E42" s="426">
        <v>6.3383813059999996</v>
      </c>
      <c r="F42" s="427" t="s">
        <v>11</v>
      </c>
      <c r="G42" s="428">
        <v>0.84</v>
      </c>
      <c r="H42" s="429" t="s">
        <v>204</v>
      </c>
      <c r="I42" s="430">
        <f>(E42*1000)/(10256*0.84)</f>
        <v>0.73573440239395294</v>
      </c>
      <c r="J42" s="431">
        <f t="shared" si="1"/>
        <v>521.07134505345596</v>
      </c>
      <c r="K42" s="426">
        <v>5.6764617389999996</v>
      </c>
      <c r="L42" s="432" t="s">
        <v>11</v>
      </c>
      <c r="M42" s="433">
        <f>+(E42/K42)-1</f>
        <v>0.11660777389765475</v>
      </c>
      <c r="N42" s="434">
        <v>4</v>
      </c>
      <c r="O42" s="435" t="s">
        <v>203</v>
      </c>
      <c r="P42" s="436" t="s">
        <v>190</v>
      </c>
      <c r="Q42" s="437" t="s">
        <v>8</v>
      </c>
      <c r="R42" s="438">
        <v>5.6764617389999996</v>
      </c>
    </row>
    <row r="43" spans="1:18" ht="35.1" customHeight="1" thickBot="1">
      <c r="A43" s="293">
        <v>39</v>
      </c>
      <c r="B43" s="439" t="s">
        <v>205</v>
      </c>
      <c r="C43" s="440" t="s">
        <v>192</v>
      </c>
      <c r="D43" s="441" t="s">
        <v>6</v>
      </c>
      <c r="E43" s="442">
        <v>7.7871940000000004</v>
      </c>
      <c r="F43" s="443" t="s">
        <v>11</v>
      </c>
      <c r="G43" s="444">
        <v>0.9</v>
      </c>
      <c r="H43" s="445" t="s">
        <v>206</v>
      </c>
      <c r="I43" s="446">
        <f>(E43*1000)/(11000*0.9)</f>
        <v>0.78658525252525258</v>
      </c>
      <c r="J43" s="447">
        <f t="shared" si="1"/>
        <v>557.08559257105412</v>
      </c>
      <c r="K43" s="448">
        <v>6.9067800000000004</v>
      </c>
      <c r="L43" s="449" t="s">
        <v>11</v>
      </c>
      <c r="M43" s="450">
        <f t="shared" ref="M43" si="18">+(E43/K43)-1</f>
        <v>0.12747097779283534</v>
      </c>
      <c r="N43" s="451">
        <v>6</v>
      </c>
      <c r="O43" s="452" t="s">
        <v>205</v>
      </c>
      <c r="P43" s="453" t="s">
        <v>192</v>
      </c>
      <c r="Q43" s="441" t="s">
        <v>6</v>
      </c>
      <c r="R43" s="442">
        <v>6.9067800000000004</v>
      </c>
    </row>
    <row r="44" spans="1:18" ht="25.5" customHeight="1">
      <c r="A44" s="740" t="s">
        <v>1</v>
      </c>
      <c r="B44" s="741"/>
      <c r="C44" s="742"/>
      <c r="D44" s="746" t="s">
        <v>2</v>
      </c>
      <c r="E44" s="747"/>
      <c r="F44" s="747"/>
      <c r="G44" s="747"/>
      <c r="H44" s="747"/>
      <c r="I44" s="747"/>
      <c r="J44" s="747"/>
      <c r="K44" s="747"/>
      <c r="L44" s="748"/>
      <c r="M44" s="749" t="s">
        <v>207</v>
      </c>
      <c r="N44" s="750"/>
    </row>
    <row r="45" spans="1:18" ht="23.25" customHeight="1">
      <c r="A45" s="743"/>
      <c r="B45" s="744"/>
      <c r="C45" s="745"/>
      <c r="D45" s="753" t="s">
        <v>208</v>
      </c>
      <c r="E45" s="754"/>
      <c r="F45" s="754"/>
      <c r="G45" s="754"/>
      <c r="H45" s="755"/>
      <c r="I45" s="753" t="s">
        <v>209</v>
      </c>
      <c r="J45" s="754"/>
      <c r="K45" s="754"/>
      <c r="L45" s="755"/>
      <c r="M45" s="751"/>
      <c r="N45" s="752"/>
    </row>
    <row r="46" spans="1:18" ht="17.25" customHeight="1">
      <c r="A46" s="756" t="s">
        <v>47</v>
      </c>
      <c r="B46" s="757"/>
      <c r="C46" s="758"/>
      <c r="D46" s="759">
        <v>5.5039999999999996</v>
      </c>
      <c r="E46" s="760"/>
      <c r="F46" s="760"/>
      <c r="G46" s="761" t="s">
        <v>15</v>
      </c>
      <c r="H46" s="762"/>
      <c r="I46" s="763">
        <v>5.2808000000000002</v>
      </c>
      <c r="J46" s="764"/>
      <c r="K46" s="761" t="s">
        <v>15</v>
      </c>
      <c r="L46" s="762"/>
      <c r="M46" s="734">
        <f>+(D46/I46)-1</f>
        <v>4.226632328435076E-2</v>
      </c>
      <c r="N46" s="735"/>
    </row>
    <row r="47" spans="1:18" ht="17.25" customHeight="1" thickBot="1">
      <c r="A47" s="715" t="s">
        <v>17</v>
      </c>
      <c r="B47" s="716"/>
      <c r="C47" s="717"/>
      <c r="D47" s="718">
        <v>6.1596000000000002</v>
      </c>
      <c r="E47" s="719"/>
      <c r="F47" s="719"/>
      <c r="G47" s="720" t="s">
        <v>15</v>
      </c>
      <c r="H47" s="721"/>
      <c r="I47" s="722">
        <v>6.1200999999999999</v>
      </c>
      <c r="J47" s="723"/>
      <c r="K47" s="720" t="s">
        <v>15</v>
      </c>
      <c r="L47" s="721"/>
      <c r="M47" s="724">
        <f>+(D47/I47)-1</f>
        <v>6.4541429061617528E-3</v>
      </c>
      <c r="N47" s="725"/>
    </row>
    <row r="48" spans="1:18" ht="22.5" customHeight="1" thickBot="1">
      <c r="A48" s="726" t="s">
        <v>54</v>
      </c>
      <c r="B48" s="727"/>
      <c r="C48" s="727"/>
      <c r="D48" s="727"/>
      <c r="E48" s="727"/>
      <c r="F48" s="727"/>
      <c r="G48" s="727"/>
      <c r="H48" s="727"/>
      <c r="I48" s="727"/>
      <c r="J48" s="727"/>
      <c r="K48" s="727"/>
      <c r="L48" s="727"/>
      <c r="M48" s="727"/>
      <c r="N48" s="728"/>
    </row>
    <row r="49" spans="1:14" ht="22.5" customHeight="1">
      <c r="A49" s="729" t="s">
        <v>0</v>
      </c>
      <c r="B49" s="730"/>
      <c r="C49" s="730"/>
      <c r="D49" s="730"/>
      <c r="E49" s="730"/>
      <c r="F49" s="730"/>
      <c r="G49" s="730"/>
      <c r="H49" s="730"/>
      <c r="I49" s="730"/>
      <c r="J49" s="730"/>
      <c r="K49" s="730"/>
      <c r="L49" s="730"/>
      <c r="M49" s="730"/>
      <c r="N49" s="731"/>
    </row>
    <row r="50" spans="1:14" ht="18" customHeight="1">
      <c r="A50" s="706" t="s">
        <v>210</v>
      </c>
      <c r="B50" s="732"/>
      <c r="C50" s="732"/>
      <c r="D50" s="732"/>
      <c r="E50" s="732"/>
      <c r="F50" s="732"/>
      <c r="G50" s="732"/>
      <c r="H50" s="732"/>
      <c r="I50" s="732"/>
      <c r="J50" s="732"/>
      <c r="K50" s="732"/>
      <c r="L50" s="732"/>
      <c r="M50" s="732"/>
      <c r="N50" s="733"/>
    </row>
    <row r="51" spans="1:14" ht="33" customHeight="1">
      <c r="A51" s="706" t="s">
        <v>211</v>
      </c>
      <c r="B51" s="707"/>
      <c r="C51" s="707"/>
      <c r="D51" s="707"/>
      <c r="E51" s="707"/>
      <c r="F51" s="707"/>
      <c r="G51" s="707"/>
      <c r="H51" s="707"/>
      <c r="I51" s="707"/>
      <c r="J51" s="707"/>
      <c r="K51" s="707"/>
      <c r="L51" s="707"/>
      <c r="M51" s="707"/>
      <c r="N51" s="708"/>
    </row>
    <row r="52" spans="1:14" ht="78.75" customHeight="1">
      <c r="A52" s="706" t="s">
        <v>212</v>
      </c>
      <c r="B52" s="707"/>
      <c r="C52" s="707"/>
      <c r="D52" s="707"/>
      <c r="E52" s="707"/>
      <c r="F52" s="707"/>
      <c r="G52" s="707"/>
      <c r="H52" s="707"/>
      <c r="I52" s="707"/>
      <c r="J52" s="707"/>
      <c r="K52" s="707"/>
      <c r="L52" s="707"/>
      <c r="M52" s="707"/>
      <c r="N52" s="708"/>
    </row>
    <row r="53" spans="1:14" s="454" customFormat="1" ht="95.25" customHeight="1">
      <c r="A53" s="706" t="s">
        <v>213</v>
      </c>
      <c r="B53" s="707"/>
      <c r="C53" s="707"/>
      <c r="D53" s="707"/>
      <c r="E53" s="707"/>
      <c r="F53" s="707"/>
      <c r="G53" s="707"/>
      <c r="H53" s="707"/>
      <c r="I53" s="707"/>
      <c r="J53" s="707"/>
      <c r="K53" s="707"/>
      <c r="L53" s="707"/>
      <c r="M53" s="707"/>
      <c r="N53" s="708"/>
    </row>
    <row r="54" spans="1:14" ht="18.75" customHeight="1">
      <c r="A54" s="706" t="s">
        <v>214</v>
      </c>
      <c r="B54" s="707"/>
      <c r="C54" s="707"/>
      <c r="D54" s="707"/>
      <c r="E54" s="707"/>
      <c r="F54" s="707"/>
      <c r="G54" s="707"/>
      <c r="H54" s="707"/>
      <c r="I54" s="707"/>
      <c r="J54" s="707"/>
      <c r="K54" s="707"/>
      <c r="L54" s="707"/>
      <c r="M54" s="707"/>
      <c r="N54" s="708"/>
    </row>
    <row r="55" spans="1:14" ht="36.75" customHeight="1">
      <c r="A55" s="706" t="s">
        <v>215</v>
      </c>
      <c r="B55" s="707"/>
      <c r="C55" s="707"/>
      <c r="D55" s="707"/>
      <c r="E55" s="707"/>
      <c r="F55" s="707"/>
      <c r="G55" s="707"/>
      <c r="H55" s="707"/>
      <c r="I55" s="707"/>
      <c r="J55" s="707"/>
      <c r="K55" s="707"/>
      <c r="L55" s="707"/>
      <c r="M55" s="707"/>
      <c r="N55" s="708"/>
    </row>
    <row r="56" spans="1:14" ht="35.25" customHeight="1">
      <c r="A56" s="709" t="s">
        <v>216</v>
      </c>
      <c r="B56" s="710"/>
      <c r="C56" s="710"/>
      <c r="D56" s="710"/>
      <c r="E56" s="710"/>
      <c r="F56" s="710"/>
      <c r="G56" s="710"/>
      <c r="H56" s="710"/>
      <c r="I56" s="710"/>
      <c r="J56" s="710"/>
      <c r="K56" s="710"/>
      <c r="L56" s="710"/>
      <c r="M56" s="710"/>
      <c r="N56" s="711"/>
    </row>
    <row r="57" spans="1:14" ht="62.25" customHeight="1">
      <c r="A57" s="712" t="s">
        <v>217</v>
      </c>
      <c r="B57" s="713"/>
      <c r="C57" s="713"/>
      <c r="D57" s="713"/>
      <c r="E57" s="713"/>
      <c r="F57" s="713"/>
      <c r="G57" s="713"/>
      <c r="H57" s="713"/>
      <c r="I57" s="713"/>
      <c r="J57" s="713"/>
      <c r="K57" s="713"/>
      <c r="L57" s="713"/>
      <c r="M57" s="713"/>
      <c r="N57" s="714"/>
    </row>
    <row r="58" spans="1:14" ht="48.75" customHeight="1">
      <c r="A58" s="706" t="s">
        <v>218</v>
      </c>
      <c r="B58" s="707"/>
      <c r="C58" s="707"/>
      <c r="D58" s="707"/>
      <c r="E58" s="707"/>
      <c r="F58" s="707"/>
      <c r="G58" s="707"/>
      <c r="H58" s="707"/>
      <c r="I58" s="707"/>
      <c r="J58" s="707"/>
      <c r="K58" s="707"/>
      <c r="L58" s="707"/>
      <c r="M58" s="707"/>
      <c r="N58" s="708"/>
    </row>
    <row r="59" spans="1:14" ht="63" customHeight="1">
      <c r="A59" s="706" t="s">
        <v>219</v>
      </c>
      <c r="B59" s="707"/>
      <c r="C59" s="707"/>
      <c r="D59" s="707"/>
      <c r="E59" s="707"/>
      <c r="F59" s="707"/>
      <c r="G59" s="707"/>
      <c r="H59" s="707"/>
      <c r="I59" s="707"/>
      <c r="J59" s="707"/>
      <c r="K59" s="707"/>
      <c r="L59" s="707"/>
      <c r="M59" s="707"/>
      <c r="N59" s="708"/>
    </row>
    <row r="60" spans="1:14" ht="19.5" customHeight="1">
      <c r="A60" s="703" t="s">
        <v>220</v>
      </c>
      <c r="B60" s="704"/>
      <c r="C60" s="704"/>
      <c r="D60" s="704"/>
      <c r="E60" s="704"/>
      <c r="F60" s="704"/>
      <c r="G60" s="704"/>
      <c r="H60" s="704"/>
      <c r="I60" s="704"/>
      <c r="J60" s="704"/>
      <c r="K60" s="704"/>
      <c r="L60" s="704"/>
      <c r="M60" s="704"/>
      <c r="N60" s="705"/>
    </row>
    <row r="61" spans="1:14" ht="50.25" customHeight="1"/>
    <row r="62" spans="1:14" ht="21" customHeight="1"/>
    <row r="64" spans="1:14">
      <c r="E64" s="37"/>
      <c r="F64" s="37"/>
      <c r="I64" s="37"/>
      <c r="J64" s="37"/>
      <c r="K64" s="37"/>
      <c r="L64" s="37"/>
    </row>
  </sheetData>
  <mergeCells count="42">
    <mergeCell ref="A1:N1"/>
    <mergeCell ref="A2:N2"/>
    <mergeCell ref="A3:A4"/>
    <mergeCell ref="B3:B4"/>
    <mergeCell ref="C3:C4"/>
    <mergeCell ref="D3:D4"/>
    <mergeCell ref="E3:F4"/>
    <mergeCell ref="G3:G4"/>
    <mergeCell ref="H3:I4"/>
    <mergeCell ref="J3:J4"/>
    <mergeCell ref="M46:N46"/>
    <mergeCell ref="K3:L4"/>
    <mergeCell ref="M3:N3"/>
    <mergeCell ref="A44:C45"/>
    <mergeCell ref="D44:L44"/>
    <mergeCell ref="M44:N45"/>
    <mergeCell ref="D45:H45"/>
    <mergeCell ref="I45:L45"/>
    <mergeCell ref="A46:C46"/>
    <mergeCell ref="D46:F46"/>
    <mergeCell ref="G46:H46"/>
    <mergeCell ref="I46:J46"/>
    <mergeCell ref="K46:L46"/>
    <mergeCell ref="A53:N53"/>
    <mergeCell ref="A47:C47"/>
    <mergeCell ref="D47:F47"/>
    <mergeCell ref="G47:H47"/>
    <mergeCell ref="I47:J47"/>
    <mergeCell ref="K47:L47"/>
    <mergeCell ref="M47:N47"/>
    <mergeCell ref="A48:N48"/>
    <mergeCell ref="A49:N49"/>
    <mergeCell ref="A50:N50"/>
    <mergeCell ref="A51:N51"/>
    <mergeCell ref="A52:N52"/>
    <mergeCell ref="A60:N60"/>
    <mergeCell ref="A54:N54"/>
    <mergeCell ref="A55:N55"/>
    <mergeCell ref="A56:N56"/>
    <mergeCell ref="A57:N57"/>
    <mergeCell ref="A58:N58"/>
    <mergeCell ref="A59:N5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3"/>
  <sheetViews>
    <sheetView tabSelected="1" zoomScale="75" zoomScaleNormal="75" workbookViewId="0">
      <selection activeCell="P59" sqref="P59"/>
    </sheetView>
  </sheetViews>
  <sheetFormatPr defaultRowHeight="12.75"/>
  <cols>
    <col min="1" max="1" width="5.85546875" style="4" bestFit="1" customWidth="1"/>
    <col min="2" max="2" width="34.7109375" style="4" customWidth="1"/>
    <col min="3" max="3" width="25.85546875" style="4" customWidth="1"/>
    <col min="4" max="4" width="12.42578125" style="4" customWidth="1"/>
    <col min="5" max="5" width="12.7109375" style="5" bestFit="1" customWidth="1"/>
    <col min="6" max="6" width="9.42578125" style="6" customWidth="1"/>
    <col min="7" max="7" width="9.85546875" style="4" customWidth="1"/>
    <col min="8" max="8" width="18" style="4" bestFit="1" customWidth="1"/>
    <col min="9" max="9" width="14.42578125" style="7" bestFit="1" customWidth="1"/>
    <col min="10" max="10" width="9.140625" style="8" bestFit="1" customWidth="1"/>
    <col min="11" max="11" width="13" style="7" bestFit="1" customWidth="1"/>
    <col min="12" max="12" width="9.42578125" style="7" customWidth="1"/>
    <col min="13" max="13" width="9.85546875" style="4" bestFit="1" customWidth="1"/>
    <col min="14" max="14" width="10" style="4" customWidth="1"/>
    <col min="15" max="15" width="9.140625" style="4"/>
    <col min="16" max="16" width="34.140625" style="4" customWidth="1"/>
    <col min="17" max="16384" width="9.140625" style="4"/>
  </cols>
  <sheetData>
    <row r="1" spans="1:14" s="1" customFormat="1" ht="34.5" customHeight="1">
      <c r="A1" s="850" t="s">
        <v>50</v>
      </c>
      <c r="B1" s="851"/>
      <c r="C1" s="851"/>
      <c r="D1" s="851"/>
      <c r="E1" s="851"/>
      <c r="F1" s="851"/>
      <c r="G1" s="851"/>
      <c r="H1" s="851"/>
      <c r="I1" s="851"/>
      <c r="J1" s="851"/>
      <c r="K1" s="851"/>
      <c r="L1" s="851"/>
      <c r="M1" s="851"/>
      <c r="N1" s="852"/>
    </row>
    <row r="2" spans="1:14" s="1" customFormat="1" ht="24" thickBot="1">
      <c r="A2" s="853" t="s">
        <v>225</v>
      </c>
      <c r="B2" s="854"/>
      <c r="C2" s="854"/>
      <c r="D2" s="854"/>
      <c r="E2" s="854"/>
      <c r="F2" s="854"/>
      <c r="G2" s="854"/>
      <c r="H2" s="854"/>
      <c r="I2" s="854"/>
      <c r="J2" s="854"/>
      <c r="K2" s="854"/>
      <c r="L2" s="854"/>
      <c r="M2" s="854"/>
      <c r="N2" s="855"/>
    </row>
    <row r="3" spans="1:14" s="2" customFormat="1" ht="51" customHeight="1">
      <c r="A3" s="874" t="s">
        <v>58</v>
      </c>
      <c r="B3" s="872" t="s">
        <v>10</v>
      </c>
      <c r="C3" s="856" t="s">
        <v>16</v>
      </c>
      <c r="D3" s="858" t="s">
        <v>14</v>
      </c>
      <c r="E3" s="823" t="s">
        <v>226</v>
      </c>
      <c r="F3" s="860"/>
      <c r="G3" s="862" t="s">
        <v>55</v>
      </c>
      <c r="H3" s="864" t="s">
        <v>227</v>
      </c>
      <c r="I3" s="865"/>
      <c r="J3" s="868" t="s">
        <v>56</v>
      </c>
      <c r="K3" s="870" t="s">
        <v>262</v>
      </c>
      <c r="L3" s="870"/>
      <c r="M3" s="823" t="s">
        <v>263</v>
      </c>
      <c r="N3" s="824"/>
    </row>
    <row r="4" spans="1:14" s="2" customFormat="1" ht="54.75" customHeight="1" thickBot="1">
      <c r="A4" s="875"/>
      <c r="B4" s="873"/>
      <c r="C4" s="857"/>
      <c r="D4" s="859"/>
      <c r="E4" s="861"/>
      <c r="F4" s="861"/>
      <c r="G4" s="863"/>
      <c r="H4" s="866"/>
      <c r="I4" s="867"/>
      <c r="J4" s="869"/>
      <c r="K4" s="871"/>
      <c r="L4" s="871"/>
      <c r="M4" s="10" t="s">
        <v>84</v>
      </c>
      <c r="N4" s="9" t="s">
        <v>51</v>
      </c>
    </row>
    <row r="5" spans="1:14" s="2" customFormat="1" ht="35.1" customHeight="1">
      <c r="A5" s="548">
        <v>1</v>
      </c>
      <c r="B5" s="549" t="s">
        <v>62</v>
      </c>
      <c r="C5" s="550" t="s">
        <v>18</v>
      </c>
      <c r="D5" s="551" t="s">
        <v>9</v>
      </c>
      <c r="E5" s="615">
        <v>1.2746519999999999</v>
      </c>
      <c r="F5" s="552" t="s">
        <v>12</v>
      </c>
      <c r="G5" s="553">
        <v>0.93</v>
      </c>
      <c r="H5" s="554" t="s">
        <v>221</v>
      </c>
      <c r="I5" s="555">
        <f t="shared" ref="I5:I28" si="0">(E5*1000)/(8250*0.93)</f>
        <v>0.16613255131964808</v>
      </c>
      <c r="J5" s="556">
        <f t="shared" ref="J5" si="1">+(I5/$I$5)*100</f>
        <v>100</v>
      </c>
      <c r="K5" s="663">
        <v>1.0119039999999999</v>
      </c>
      <c r="L5" s="557" t="s">
        <v>19</v>
      </c>
      <c r="M5" s="558">
        <f t="shared" ref="M5:M28" si="2">+(E5/K5)-1</f>
        <v>0.25965704256530264</v>
      </c>
      <c r="N5" s="699">
        <v>24</v>
      </c>
    </row>
    <row r="6" spans="1:14" s="2" customFormat="1" ht="35.1" customHeight="1">
      <c r="A6" s="559">
        <v>2</v>
      </c>
      <c r="B6" s="560" t="s">
        <v>65</v>
      </c>
      <c r="C6" s="561" t="s">
        <v>52</v>
      </c>
      <c r="D6" s="562" t="s">
        <v>9</v>
      </c>
      <c r="E6" s="620">
        <v>1.3529659999999999</v>
      </c>
      <c r="F6" s="563" t="s">
        <v>12</v>
      </c>
      <c r="G6" s="564">
        <v>0.93</v>
      </c>
      <c r="H6" s="565" t="s">
        <v>240</v>
      </c>
      <c r="I6" s="566">
        <f>(E6*1000)/(8250*0.93)</f>
        <v>0.17633965461062234</v>
      </c>
      <c r="J6" s="567">
        <f>+(I6/$I$5)*100</f>
        <v>106.14395144714008</v>
      </c>
      <c r="K6" s="665">
        <v>1.080071</v>
      </c>
      <c r="L6" s="568" t="s">
        <v>19</v>
      </c>
      <c r="M6" s="569">
        <f>+(E6/K6)-1</f>
        <v>0.25266394524063696</v>
      </c>
      <c r="N6" s="698">
        <v>23</v>
      </c>
    </row>
    <row r="7" spans="1:14" s="2" customFormat="1" ht="35.1" customHeight="1">
      <c r="A7" s="548">
        <v>3</v>
      </c>
      <c r="B7" s="570" t="s">
        <v>67</v>
      </c>
      <c r="C7" s="561" t="s">
        <v>23</v>
      </c>
      <c r="D7" s="562" t="s">
        <v>9</v>
      </c>
      <c r="E7" s="620">
        <v>1.4025620000000001</v>
      </c>
      <c r="F7" s="563" t="s">
        <v>12</v>
      </c>
      <c r="G7" s="564">
        <v>0.93</v>
      </c>
      <c r="H7" s="565" t="s">
        <v>246</v>
      </c>
      <c r="I7" s="566">
        <f>(E7*1000)/(8250*0.93)</f>
        <v>0.18280377973281201</v>
      </c>
      <c r="J7" s="567">
        <f>+(I7/$I$5)*100</f>
        <v>110.03489579901027</v>
      </c>
      <c r="K7" s="665">
        <v>1.1244190000000001</v>
      </c>
      <c r="L7" s="568" t="s">
        <v>19</v>
      </c>
      <c r="M7" s="569">
        <f>+(E7/K7)-1</f>
        <v>0.24736597300472507</v>
      </c>
      <c r="N7" s="698">
        <v>22</v>
      </c>
    </row>
    <row r="8" spans="1:14" s="2" customFormat="1" ht="35.1" customHeight="1">
      <c r="A8" s="559">
        <v>4</v>
      </c>
      <c r="B8" s="560" t="s">
        <v>69</v>
      </c>
      <c r="C8" s="561" t="s">
        <v>52</v>
      </c>
      <c r="D8" s="562" t="s">
        <v>9</v>
      </c>
      <c r="E8" s="620">
        <v>1.4350810000000001</v>
      </c>
      <c r="F8" s="563" t="s">
        <v>12</v>
      </c>
      <c r="G8" s="564">
        <v>0.93</v>
      </c>
      <c r="H8" s="565" t="s">
        <v>239</v>
      </c>
      <c r="I8" s="566">
        <f t="shared" ref="I8" si="3">(E8*1000)/(8250*0.93)</f>
        <v>0.18704216357119585</v>
      </c>
      <c r="J8" s="567">
        <f t="shared" ref="J8" si="4">+(I8/$I$5)*100</f>
        <v>112.58610193213524</v>
      </c>
      <c r="K8" s="665">
        <v>1.151599</v>
      </c>
      <c r="L8" s="568" t="s">
        <v>19</v>
      </c>
      <c r="M8" s="569">
        <f t="shared" ref="M8" si="5">+(E8/K8)-1</f>
        <v>0.24616381222977801</v>
      </c>
      <c r="N8" s="698">
        <v>21</v>
      </c>
    </row>
    <row r="9" spans="1:14" s="2" customFormat="1" ht="35.1" customHeight="1">
      <c r="A9" s="25">
        <v>5</v>
      </c>
      <c r="B9" s="26" t="s">
        <v>38</v>
      </c>
      <c r="C9" s="27" t="s">
        <v>48</v>
      </c>
      <c r="D9" s="28" t="s">
        <v>46</v>
      </c>
      <c r="E9" s="622">
        <v>0.58409999999999995</v>
      </c>
      <c r="F9" s="29" t="s">
        <v>11</v>
      </c>
      <c r="G9" s="30">
        <v>0.65</v>
      </c>
      <c r="H9" s="31" t="s">
        <v>270</v>
      </c>
      <c r="I9" s="32">
        <f>(E9*1000)/(4724*0.65)</f>
        <v>0.19022340910571223</v>
      </c>
      <c r="J9" s="33">
        <f>+(I9/$I$5)*100</f>
        <v>114.50098586622678</v>
      </c>
      <c r="K9" s="667">
        <v>0.47875000000000001</v>
      </c>
      <c r="L9" s="34" t="s">
        <v>11</v>
      </c>
      <c r="M9" s="35">
        <f>+(E9/K9)-1</f>
        <v>0.22005221932114871</v>
      </c>
      <c r="N9" s="700">
        <v>19</v>
      </c>
    </row>
    <row r="10" spans="1:14" s="2" customFormat="1" ht="35.1" customHeight="1">
      <c r="A10" s="876">
        <v>6</v>
      </c>
      <c r="B10" s="877" t="s">
        <v>70</v>
      </c>
      <c r="C10" s="878" t="s">
        <v>23</v>
      </c>
      <c r="D10" s="879" t="s">
        <v>9</v>
      </c>
      <c r="E10" s="880">
        <v>1.4628099999999999</v>
      </c>
      <c r="F10" s="881" t="s">
        <v>12</v>
      </c>
      <c r="G10" s="882">
        <v>0.93</v>
      </c>
      <c r="H10" s="883" t="s">
        <v>245</v>
      </c>
      <c r="I10" s="884">
        <f>(E10*1000)/(8250*0.93)</f>
        <v>0.19065623981753013</v>
      </c>
      <c r="J10" s="885">
        <f t="shared" ref="J10:J11" si="6">+(I10/$I$5)*100</f>
        <v>114.76151922250153</v>
      </c>
      <c r="K10" s="886">
        <v>1.177416</v>
      </c>
      <c r="L10" s="887" t="s">
        <v>19</v>
      </c>
      <c r="M10" s="888">
        <f t="shared" ref="M10:M11" si="7">+(E10/K10)-1</f>
        <v>0.24239011530334209</v>
      </c>
      <c r="N10" s="889">
        <v>20</v>
      </c>
    </row>
    <row r="11" spans="1:14" s="2" customFormat="1" ht="35.1" customHeight="1">
      <c r="A11" s="23">
        <v>7</v>
      </c>
      <c r="B11" s="13" t="s">
        <v>71</v>
      </c>
      <c r="C11" s="14" t="s">
        <v>22</v>
      </c>
      <c r="D11" s="15" t="s">
        <v>9</v>
      </c>
      <c r="E11" s="614">
        <v>1.5227619999999999</v>
      </c>
      <c r="F11" s="16" t="s">
        <v>12</v>
      </c>
      <c r="G11" s="17">
        <v>0.93</v>
      </c>
      <c r="H11" s="18" t="s">
        <v>251</v>
      </c>
      <c r="I11" s="19">
        <f>(E11*1000)/(8250*0.93)</f>
        <v>0.19847012056044314</v>
      </c>
      <c r="J11" s="20">
        <f t="shared" si="6"/>
        <v>119.46492062147161</v>
      </c>
      <c r="K11" s="664">
        <v>1.2558969799999999</v>
      </c>
      <c r="L11" s="21" t="s">
        <v>19</v>
      </c>
      <c r="M11" s="22">
        <f t="shared" si="7"/>
        <v>0.21248957856399975</v>
      </c>
      <c r="N11" s="693">
        <v>18</v>
      </c>
    </row>
    <row r="12" spans="1:14" s="2" customFormat="1" ht="35.1" customHeight="1">
      <c r="A12" s="23">
        <v>8</v>
      </c>
      <c r="B12" s="24" t="s">
        <v>72</v>
      </c>
      <c r="C12" s="14" t="s">
        <v>18</v>
      </c>
      <c r="D12" s="15" t="s">
        <v>9</v>
      </c>
      <c r="E12" s="614">
        <v>1.56525</v>
      </c>
      <c r="F12" s="16" t="s">
        <v>12</v>
      </c>
      <c r="G12" s="17">
        <v>0.93</v>
      </c>
      <c r="H12" s="571" t="s">
        <v>97</v>
      </c>
      <c r="I12" s="19">
        <f>(E12*1000)/(8250*0.93)</f>
        <v>0.2040078201368524</v>
      </c>
      <c r="J12" s="20">
        <f>+(I12/$I$5)*100</f>
        <v>122.79822257369071</v>
      </c>
      <c r="K12" s="664">
        <v>1.367777</v>
      </c>
      <c r="L12" s="21" t="s">
        <v>19</v>
      </c>
      <c r="M12" s="22">
        <f>+(E12/K12)-1</f>
        <v>0.14437514302404564</v>
      </c>
      <c r="N12" s="693">
        <v>12</v>
      </c>
    </row>
    <row r="13" spans="1:14" s="2" customFormat="1" ht="35.1" customHeight="1">
      <c r="A13" s="12">
        <v>9</v>
      </c>
      <c r="B13" s="24" t="s">
        <v>73</v>
      </c>
      <c r="C13" s="14" t="s">
        <v>18</v>
      </c>
      <c r="D13" s="15" t="s">
        <v>9</v>
      </c>
      <c r="E13" s="614">
        <v>1.573</v>
      </c>
      <c r="F13" s="16" t="s">
        <v>12</v>
      </c>
      <c r="G13" s="17">
        <v>0.93</v>
      </c>
      <c r="H13" s="18" t="s">
        <v>88</v>
      </c>
      <c r="I13" s="19">
        <f t="shared" ref="I13" si="8">(E13*1000)/(8250*0.93)</f>
        <v>0.20501792114695341</v>
      </c>
      <c r="J13" s="20">
        <f>+(I13/$I$5)*100</f>
        <v>123.40623166166141</v>
      </c>
      <c r="K13" s="664">
        <v>1.3745270000000001</v>
      </c>
      <c r="L13" s="21" t="s">
        <v>19</v>
      </c>
      <c r="M13" s="22">
        <f t="shared" ref="M13" si="9">+(E13/K13)-1</f>
        <v>0.14439367142296944</v>
      </c>
      <c r="N13" s="693">
        <v>12</v>
      </c>
    </row>
    <row r="14" spans="1:14" s="2" customFormat="1" ht="35.1" customHeight="1">
      <c r="A14" s="23">
        <v>10</v>
      </c>
      <c r="B14" s="13" t="s">
        <v>63</v>
      </c>
      <c r="C14" s="14" t="s">
        <v>23</v>
      </c>
      <c r="D14" s="15" t="s">
        <v>9</v>
      </c>
      <c r="E14" s="614">
        <v>1.577537</v>
      </c>
      <c r="F14" s="16" t="s">
        <v>12</v>
      </c>
      <c r="G14" s="17">
        <v>0.93</v>
      </c>
      <c r="H14" s="18" t="s">
        <v>247</v>
      </c>
      <c r="I14" s="19">
        <f>(E14*1000)/(8250*0.93)</f>
        <v>0.20560925382860867</v>
      </c>
      <c r="J14" s="20">
        <f>+(I14/$I$5)*100</f>
        <v>123.76217194967727</v>
      </c>
      <c r="K14" s="664">
        <v>1.3785160000000001</v>
      </c>
      <c r="L14" s="21" t="s">
        <v>19</v>
      </c>
      <c r="M14" s="22">
        <f>+(E14/K14)-1</f>
        <v>0.14437336962356606</v>
      </c>
      <c r="N14" s="693">
        <v>12</v>
      </c>
    </row>
    <row r="15" spans="1:14" s="2" customFormat="1" ht="35.1" customHeight="1">
      <c r="A15" s="12">
        <v>11</v>
      </c>
      <c r="B15" s="24" t="s">
        <v>74</v>
      </c>
      <c r="C15" s="14" t="s">
        <v>52</v>
      </c>
      <c r="D15" s="15" t="s">
        <v>9</v>
      </c>
      <c r="E15" s="614">
        <v>1.579952</v>
      </c>
      <c r="F15" s="16" t="s">
        <v>12</v>
      </c>
      <c r="G15" s="17">
        <v>0.93</v>
      </c>
      <c r="H15" s="18" t="s">
        <v>244</v>
      </c>
      <c r="I15" s="19">
        <f>(E15*1000)/(8250*0.93)</f>
        <v>0.20592401433691757</v>
      </c>
      <c r="J15" s="20">
        <f t="shared" ref="J15" si="10">+(I15/$I$5)*100</f>
        <v>123.95163542676748</v>
      </c>
      <c r="K15" s="664">
        <v>1.380514</v>
      </c>
      <c r="L15" s="21" t="s">
        <v>19</v>
      </c>
      <c r="M15" s="22">
        <f>+(E15/K15)-1</f>
        <v>0.14446648132507178</v>
      </c>
      <c r="N15" s="693">
        <v>12</v>
      </c>
    </row>
    <row r="16" spans="1:14" s="2" customFormat="1" ht="35.1" customHeight="1">
      <c r="A16" s="624">
        <v>12</v>
      </c>
      <c r="B16" s="625" t="s">
        <v>63</v>
      </c>
      <c r="C16" s="626" t="s">
        <v>21</v>
      </c>
      <c r="D16" s="627" t="s">
        <v>9</v>
      </c>
      <c r="E16" s="637">
        <v>1.5824100000000001</v>
      </c>
      <c r="F16" s="628" t="s">
        <v>12</v>
      </c>
      <c r="G16" s="629">
        <v>0.93</v>
      </c>
      <c r="H16" s="630" t="s">
        <v>269</v>
      </c>
      <c r="I16" s="631">
        <f>(E16*1000)/(8250*0.93)</f>
        <v>0.20624437927663736</v>
      </c>
      <c r="J16" s="632">
        <f>+(I16/$I$5)*100</f>
        <v>124.14447237363613</v>
      </c>
      <c r="K16" s="662">
        <v>1.021047</v>
      </c>
      <c r="L16" s="633" t="s">
        <v>19</v>
      </c>
      <c r="M16" s="634">
        <f>+(E16/K16)-1</f>
        <v>0.54979153751002641</v>
      </c>
      <c r="N16" s="692">
        <v>27</v>
      </c>
    </row>
    <row r="17" spans="1:16" s="2" customFormat="1" ht="35.1" customHeight="1">
      <c r="A17" s="635">
        <v>13</v>
      </c>
      <c r="B17" s="636" t="s">
        <v>75</v>
      </c>
      <c r="C17" s="626" t="s">
        <v>52</v>
      </c>
      <c r="D17" s="627" t="s">
        <v>9</v>
      </c>
      <c r="E17" s="637">
        <v>1.586441</v>
      </c>
      <c r="F17" s="628" t="s">
        <v>12</v>
      </c>
      <c r="G17" s="629">
        <v>0.93</v>
      </c>
      <c r="H17" s="630" t="s">
        <v>243</v>
      </c>
      <c r="I17" s="631">
        <f t="shared" ref="I17" si="11">(E17*1000)/(8250*0.93)</f>
        <v>0.20676976213750409</v>
      </c>
      <c r="J17" s="632">
        <f t="shared" ref="J17" si="12">+(I17/$I$5)*100</f>
        <v>124.46071555216642</v>
      </c>
      <c r="K17" s="662">
        <v>1.3861669999999999</v>
      </c>
      <c r="L17" s="633" t="s">
        <v>19</v>
      </c>
      <c r="M17" s="634">
        <f>+(E17/K17)-1</f>
        <v>0.14448042696154229</v>
      </c>
      <c r="N17" s="692">
        <v>12</v>
      </c>
    </row>
    <row r="18" spans="1:16" s="2" customFormat="1" ht="35.1" customHeight="1">
      <c r="A18" s="635">
        <v>14</v>
      </c>
      <c r="B18" s="625" t="s">
        <v>76</v>
      </c>
      <c r="C18" s="626" t="s">
        <v>23</v>
      </c>
      <c r="D18" s="627" t="s">
        <v>9</v>
      </c>
      <c r="E18" s="637">
        <v>1.594103</v>
      </c>
      <c r="F18" s="628" t="s">
        <v>12</v>
      </c>
      <c r="G18" s="629">
        <v>0.93</v>
      </c>
      <c r="H18" s="630" t="s">
        <v>248</v>
      </c>
      <c r="I18" s="631">
        <f>(E18*1000)/(8250*0.93)</f>
        <v>0.20776839361355492</v>
      </c>
      <c r="J18" s="632">
        <f>+(I18/$I$5)*100</f>
        <v>125.06182079500918</v>
      </c>
      <c r="K18" s="662">
        <v>1.3930880000000001</v>
      </c>
      <c r="L18" s="633" t="s">
        <v>19</v>
      </c>
      <c r="M18" s="634">
        <f t="shared" ref="M18" si="13">+(E18/K18)-1</f>
        <v>0.14429454564248623</v>
      </c>
      <c r="N18" s="692">
        <v>12</v>
      </c>
    </row>
    <row r="19" spans="1:16" s="2" customFormat="1" ht="35.1" customHeight="1">
      <c r="A19" s="635">
        <v>15</v>
      </c>
      <c r="B19" s="625" t="s">
        <v>71</v>
      </c>
      <c r="C19" s="626" t="s">
        <v>20</v>
      </c>
      <c r="D19" s="627" t="s">
        <v>9</v>
      </c>
      <c r="E19" s="637">
        <v>1.5940369999999999</v>
      </c>
      <c r="F19" s="628" t="s">
        <v>12</v>
      </c>
      <c r="G19" s="629">
        <v>0.93</v>
      </c>
      <c r="H19" s="630" t="s">
        <v>236</v>
      </c>
      <c r="I19" s="631">
        <f>(E19*1000)/(8250*0.93)</f>
        <v>0.20775979146301726</v>
      </c>
      <c r="J19" s="632">
        <f>+(I19/$I$5)*100</f>
        <v>125.05664291116321</v>
      </c>
      <c r="K19" s="662">
        <v>1.318257</v>
      </c>
      <c r="L19" s="633" t="s">
        <v>19</v>
      </c>
      <c r="M19" s="634">
        <f>+(E19/K19)-1</f>
        <v>0.20920048215181097</v>
      </c>
      <c r="N19" s="692">
        <v>17</v>
      </c>
    </row>
    <row r="20" spans="1:16" s="2" customFormat="1" ht="35.1" customHeight="1">
      <c r="A20" s="624">
        <v>16</v>
      </c>
      <c r="B20" s="625" t="s">
        <v>64</v>
      </c>
      <c r="C20" s="626" t="s">
        <v>21</v>
      </c>
      <c r="D20" s="627" t="s">
        <v>9</v>
      </c>
      <c r="E20" s="637">
        <v>1.6056429999999999</v>
      </c>
      <c r="F20" s="628" t="s">
        <v>12</v>
      </c>
      <c r="G20" s="629">
        <v>0.93</v>
      </c>
      <c r="H20" s="630" t="s">
        <v>268</v>
      </c>
      <c r="I20" s="631">
        <f t="shared" ref="I20:I25" si="14">(E20*1000)/(8250*0.93)</f>
        <v>0.20927246660149887</v>
      </c>
      <c r="J20" s="632">
        <f>+(I20/$I$5)*100</f>
        <v>125.96716594019388</v>
      </c>
      <c r="K20" s="662">
        <v>1.0435289999999999</v>
      </c>
      <c r="L20" s="633" t="s">
        <v>19</v>
      </c>
      <c r="M20" s="634">
        <f t="shared" ref="M20:M25" si="15">+(E20/K20)-1</f>
        <v>0.53866639068008659</v>
      </c>
      <c r="N20" s="692">
        <v>27</v>
      </c>
    </row>
    <row r="21" spans="1:16" s="2" customFormat="1" ht="35.1" customHeight="1">
      <c r="A21" s="572">
        <v>17</v>
      </c>
      <c r="B21" s="573" t="s">
        <v>77</v>
      </c>
      <c r="C21" s="574" t="s">
        <v>52</v>
      </c>
      <c r="D21" s="575" t="s">
        <v>9</v>
      </c>
      <c r="E21" s="619">
        <v>1.613586</v>
      </c>
      <c r="F21" s="576" t="s">
        <v>12</v>
      </c>
      <c r="G21" s="577">
        <v>0.93</v>
      </c>
      <c r="H21" s="578" t="s">
        <v>242</v>
      </c>
      <c r="I21" s="579">
        <f t="shared" si="14"/>
        <v>0.21030772238514175</v>
      </c>
      <c r="J21" s="580">
        <f>+(I21/$I$5)*100</f>
        <v>126.59031641577468</v>
      </c>
      <c r="K21" s="669">
        <v>1.4098109999999999</v>
      </c>
      <c r="L21" s="581" t="s">
        <v>19</v>
      </c>
      <c r="M21" s="582">
        <f t="shared" si="15"/>
        <v>0.14454065119367066</v>
      </c>
      <c r="N21" s="691">
        <v>14</v>
      </c>
    </row>
    <row r="22" spans="1:16" s="2" customFormat="1" ht="35.1" customHeight="1">
      <c r="A22" s="583">
        <v>18</v>
      </c>
      <c r="B22" s="584" t="s">
        <v>78</v>
      </c>
      <c r="C22" s="574" t="s">
        <v>20</v>
      </c>
      <c r="D22" s="575" t="s">
        <v>9</v>
      </c>
      <c r="E22" s="619">
        <v>1.6172709999999999</v>
      </c>
      <c r="F22" s="576" t="s">
        <v>12</v>
      </c>
      <c r="G22" s="577">
        <v>0.93</v>
      </c>
      <c r="H22" s="578" t="s">
        <v>237</v>
      </c>
      <c r="I22" s="579">
        <f t="shared" si="14"/>
        <v>0.21078800912349299</v>
      </c>
      <c r="J22" s="580">
        <f t="shared" ref="J22" si="16">+(I22/$I$5)*100</f>
        <v>126.87941493050654</v>
      </c>
      <c r="K22" s="669">
        <v>1.416992</v>
      </c>
      <c r="L22" s="581" t="s">
        <v>19</v>
      </c>
      <c r="M22" s="582">
        <f t="shared" si="15"/>
        <v>0.141340953230505</v>
      </c>
      <c r="N22" s="691">
        <v>11</v>
      </c>
    </row>
    <row r="23" spans="1:16" s="2" customFormat="1" ht="35.1" customHeight="1">
      <c r="A23" s="572">
        <v>19</v>
      </c>
      <c r="B23" s="585" t="s">
        <v>79</v>
      </c>
      <c r="C23" s="574" t="s">
        <v>23</v>
      </c>
      <c r="D23" s="575" t="s">
        <v>9</v>
      </c>
      <c r="E23" s="619">
        <v>1.624144</v>
      </c>
      <c r="F23" s="576" t="s">
        <v>12</v>
      </c>
      <c r="G23" s="577">
        <v>0.93</v>
      </c>
      <c r="H23" s="578" t="s">
        <v>249</v>
      </c>
      <c r="I23" s="579">
        <f t="shared" si="14"/>
        <v>0.21168380579993484</v>
      </c>
      <c r="J23" s="580">
        <f>+(I23/$I$5)*100</f>
        <v>127.41862092555461</v>
      </c>
      <c r="K23" s="669">
        <v>1.4195150000000001</v>
      </c>
      <c r="L23" s="581" t="s">
        <v>19</v>
      </c>
      <c r="M23" s="582">
        <f t="shared" si="15"/>
        <v>0.14415416533111647</v>
      </c>
      <c r="N23" s="691">
        <v>12</v>
      </c>
    </row>
    <row r="24" spans="1:16" s="2" customFormat="1" ht="35.1" customHeight="1">
      <c r="A24" s="583">
        <v>20</v>
      </c>
      <c r="B24" s="584" t="s">
        <v>80</v>
      </c>
      <c r="C24" s="574" t="s">
        <v>22</v>
      </c>
      <c r="D24" s="575" t="s">
        <v>9</v>
      </c>
      <c r="E24" s="619">
        <v>1.6318589999999999</v>
      </c>
      <c r="F24" s="576" t="s">
        <v>12</v>
      </c>
      <c r="G24" s="577">
        <v>0.93</v>
      </c>
      <c r="H24" s="578" t="s">
        <v>252</v>
      </c>
      <c r="I24" s="579">
        <f t="shared" si="14"/>
        <v>0.21268934506353859</v>
      </c>
      <c r="J24" s="580">
        <f>+(I24/$I$5)*100</f>
        <v>128.02388416603122</v>
      </c>
      <c r="K24" s="669">
        <v>1.43240787</v>
      </c>
      <c r="L24" s="581" t="s">
        <v>19</v>
      </c>
      <c r="M24" s="582">
        <f t="shared" si="15"/>
        <v>0.1392418557432249</v>
      </c>
      <c r="N24" s="691">
        <v>10</v>
      </c>
    </row>
    <row r="25" spans="1:16" s="2" customFormat="1" ht="35.1" customHeight="1">
      <c r="A25" s="572">
        <v>21</v>
      </c>
      <c r="B25" s="573" t="s">
        <v>81</v>
      </c>
      <c r="C25" s="574" t="s">
        <v>52</v>
      </c>
      <c r="D25" s="575" t="s">
        <v>9</v>
      </c>
      <c r="E25" s="619">
        <v>1.6513139999999999</v>
      </c>
      <c r="F25" s="576" t="s">
        <v>12</v>
      </c>
      <c r="G25" s="577">
        <v>0.93</v>
      </c>
      <c r="H25" s="578" t="s">
        <v>241</v>
      </c>
      <c r="I25" s="579">
        <f t="shared" si="14"/>
        <v>0.21522502443792765</v>
      </c>
      <c r="J25" s="580">
        <f>+(I25/$I$5)*100</f>
        <v>129.55018310880146</v>
      </c>
      <c r="K25" s="669">
        <v>1.4426749999999999</v>
      </c>
      <c r="L25" s="581" t="s">
        <v>19</v>
      </c>
      <c r="M25" s="582">
        <f t="shared" si="15"/>
        <v>0.14461954355624096</v>
      </c>
      <c r="N25" s="691">
        <v>13</v>
      </c>
    </row>
    <row r="26" spans="1:16" s="2" customFormat="1" ht="35.1" customHeight="1">
      <c r="A26" s="586">
        <v>22</v>
      </c>
      <c r="B26" s="587" t="s">
        <v>66</v>
      </c>
      <c r="C26" s="588" t="s">
        <v>21</v>
      </c>
      <c r="D26" s="589" t="s">
        <v>9</v>
      </c>
      <c r="E26" s="621">
        <v>1.694577</v>
      </c>
      <c r="F26" s="590" t="s">
        <v>12</v>
      </c>
      <c r="G26" s="591">
        <v>0.93</v>
      </c>
      <c r="H26" s="592" t="s">
        <v>267</v>
      </c>
      <c r="I26" s="593">
        <f t="shared" si="0"/>
        <v>0.22086373411534702</v>
      </c>
      <c r="J26" s="594">
        <f t="shared" ref="J26:J28" si="17">+(I26/$I$5)*100</f>
        <v>132.94428596981766</v>
      </c>
      <c r="K26" s="666">
        <v>1.087572</v>
      </c>
      <c r="L26" s="595" t="s">
        <v>19</v>
      </c>
      <c r="M26" s="596">
        <f t="shared" si="2"/>
        <v>0.55812856528119514</v>
      </c>
      <c r="N26" s="694">
        <v>28</v>
      </c>
    </row>
    <row r="27" spans="1:16" s="2" customFormat="1" ht="35.1" customHeight="1">
      <c r="A27" s="586">
        <v>23</v>
      </c>
      <c r="B27" s="587" t="s">
        <v>68</v>
      </c>
      <c r="C27" s="588" t="s">
        <v>23</v>
      </c>
      <c r="D27" s="589" t="s">
        <v>9</v>
      </c>
      <c r="E27" s="621">
        <v>1.7009099999999999</v>
      </c>
      <c r="F27" s="590" t="s">
        <v>12</v>
      </c>
      <c r="G27" s="591">
        <v>0.93</v>
      </c>
      <c r="H27" s="592" t="s">
        <v>250</v>
      </c>
      <c r="I27" s="593">
        <f t="shared" ref="I27" si="18">(E27*1000)/(8250*0.93)</f>
        <v>0.22168914956011729</v>
      </c>
      <c r="J27" s="594">
        <f t="shared" ref="J27" si="19">+(I27/$I$5)*100</f>
        <v>133.44112746067162</v>
      </c>
      <c r="K27" s="666">
        <v>1.487042</v>
      </c>
      <c r="L27" s="595" t="s">
        <v>19</v>
      </c>
      <c r="M27" s="596">
        <f t="shared" ref="M27" si="20">+(E27/K27)-1</f>
        <v>0.14382108911516944</v>
      </c>
      <c r="N27" s="694">
        <v>12</v>
      </c>
    </row>
    <row r="28" spans="1:16" s="2" customFormat="1" ht="35.1" customHeight="1">
      <c r="A28" s="597">
        <v>24</v>
      </c>
      <c r="B28" s="587" t="s">
        <v>222</v>
      </c>
      <c r="C28" s="588" t="s">
        <v>21</v>
      </c>
      <c r="D28" s="589" t="s">
        <v>9</v>
      </c>
      <c r="E28" s="621">
        <v>1.7355050000000001</v>
      </c>
      <c r="F28" s="590" t="s">
        <v>12</v>
      </c>
      <c r="G28" s="591">
        <v>0.93</v>
      </c>
      <c r="H28" s="592" t="s">
        <v>266</v>
      </c>
      <c r="I28" s="593">
        <f t="shared" si="0"/>
        <v>0.22619811013359403</v>
      </c>
      <c r="J28" s="594">
        <f t="shared" si="17"/>
        <v>136.15520157658722</v>
      </c>
      <c r="K28" s="666">
        <v>1.1282970000000001</v>
      </c>
      <c r="L28" s="595" t="s">
        <v>19</v>
      </c>
      <c r="M28" s="596">
        <f t="shared" si="2"/>
        <v>0.53816326729575636</v>
      </c>
      <c r="N28" s="694">
        <v>26</v>
      </c>
    </row>
    <row r="29" spans="1:16" s="2" customFormat="1" ht="35.1" customHeight="1">
      <c r="A29" s="470">
        <v>25</v>
      </c>
      <c r="B29" s="471" t="s">
        <v>37</v>
      </c>
      <c r="C29" s="472" t="s">
        <v>36</v>
      </c>
      <c r="D29" s="473" t="s">
        <v>45</v>
      </c>
      <c r="E29" s="617">
        <v>0.72899999999999998</v>
      </c>
      <c r="F29" s="474" t="s">
        <v>11</v>
      </c>
      <c r="G29" s="475">
        <v>0.65</v>
      </c>
      <c r="H29" s="476" t="s">
        <v>85</v>
      </c>
      <c r="I29" s="477">
        <f>(E29*1000)/(4932*0.65)</f>
        <v>0.22740033688938796</v>
      </c>
      <c r="J29" s="478">
        <f>+(I29/$I$5)*100</f>
        <v>136.87885672197817</v>
      </c>
      <c r="K29" s="670">
        <v>0.68</v>
      </c>
      <c r="L29" s="479" t="s">
        <v>11</v>
      </c>
      <c r="M29" s="480">
        <f>+(E29/K29)-1</f>
        <v>7.2058823529411731E-2</v>
      </c>
      <c r="N29" s="687">
        <v>5</v>
      </c>
    </row>
    <row r="30" spans="1:16" s="2" customFormat="1" ht="35.1" customHeight="1">
      <c r="A30" s="598">
        <v>26</v>
      </c>
      <c r="B30" s="599" t="s">
        <v>70</v>
      </c>
      <c r="C30" s="600" t="s">
        <v>21</v>
      </c>
      <c r="D30" s="601" t="s">
        <v>9</v>
      </c>
      <c r="E30" s="618">
        <v>1.814271</v>
      </c>
      <c r="F30" s="602" t="s">
        <v>12</v>
      </c>
      <c r="G30" s="603">
        <v>0.93</v>
      </c>
      <c r="H30" s="604" t="s">
        <v>265</v>
      </c>
      <c r="I30" s="605">
        <f>(E30*1000)/(8250*0.93)</f>
        <v>0.23646412512218964</v>
      </c>
      <c r="J30" s="606">
        <f>+(I30/$I$5)*100</f>
        <v>142.33461368279342</v>
      </c>
      <c r="K30" s="668">
        <v>1.2037469999999999</v>
      </c>
      <c r="L30" s="607" t="s">
        <v>19</v>
      </c>
      <c r="M30" s="608">
        <f t="shared" ref="M30" si="21">+(E30/K30)-1</f>
        <v>0.50718631074469966</v>
      </c>
      <c r="N30" s="690">
        <v>25</v>
      </c>
    </row>
    <row r="31" spans="1:16" s="2" customFormat="1" ht="35.1" customHeight="1">
      <c r="A31" s="598">
        <v>27</v>
      </c>
      <c r="B31" s="609" t="s">
        <v>83</v>
      </c>
      <c r="C31" s="600" t="s">
        <v>22</v>
      </c>
      <c r="D31" s="601" t="s">
        <v>9</v>
      </c>
      <c r="E31" s="618">
        <v>1.82111</v>
      </c>
      <c r="F31" s="602" t="s">
        <v>12</v>
      </c>
      <c r="G31" s="603">
        <v>0.93</v>
      </c>
      <c r="H31" s="604" t="s">
        <v>253</v>
      </c>
      <c r="I31" s="605">
        <f t="shared" ref="I31" si="22">(E31*1000)/(8250*0.93)</f>
        <v>0.23735549038774845</v>
      </c>
      <c r="J31" s="606">
        <f t="shared" ref="J31" si="23">+(I31/$I$5)*100</f>
        <v>142.87115228313297</v>
      </c>
      <c r="K31" s="668">
        <v>1.61851988</v>
      </c>
      <c r="L31" s="607" t="s">
        <v>19</v>
      </c>
      <c r="M31" s="608">
        <f t="shared" ref="M31" si="24">+(E31/K31)-1</f>
        <v>0.12516999173343479</v>
      </c>
      <c r="N31" s="690">
        <v>8</v>
      </c>
    </row>
    <row r="32" spans="1:16" s="2" customFormat="1" ht="35.1" customHeight="1">
      <c r="A32" s="598">
        <v>28</v>
      </c>
      <c r="B32" s="609" t="s">
        <v>82</v>
      </c>
      <c r="C32" s="600" t="s">
        <v>20</v>
      </c>
      <c r="D32" s="601" t="s">
        <v>9</v>
      </c>
      <c r="E32" s="618">
        <v>1.892385</v>
      </c>
      <c r="F32" s="602" t="s">
        <v>12</v>
      </c>
      <c r="G32" s="603">
        <v>0.93</v>
      </c>
      <c r="H32" s="604" t="s">
        <v>238</v>
      </c>
      <c r="I32" s="605">
        <f>(E32*1000)/(8250*0.93)</f>
        <v>0.24664516129032257</v>
      </c>
      <c r="J32" s="606">
        <f t="shared" ref="J32" si="25">+(I32/$I$5)*100</f>
        <v>148.46287457282457</v>
      </c>
      <c r="K32" s="668">
        <v>1.6808799999999999</v>
      </c>
      <c r="L32" s="607" t="s">
        <v>19</v>
      </c>
      <c r="M32" s="608">
        <f>+(E32/K32)-1</f>
        <v>0.12582992242158864</v>
      </c>
      <c r="N32" s="690">
        <v>9</v>
      </c>
      <c r="P32"/>
    </row>
    <row r="33" spans="1:14" s="2" customFormat="1" ht="34.5" customHeight="1">
      <c r="A33" s="650">
        <v>29</v>
      </c>
      <c r="B33" s="651" t="s">
        <v>28</v>
      </c>
      <c r="C33" s="652" t="s">
        <v>53</v>
      </c>
      <c r="D33" s="653" t="s">
        <v>4</v>
      </c>
      <c r="E33" s="661">
        <v>1.93220339</v>
      </c>
      <c r="F33" s="654" t="s">
        <v>11</v>
      </c>
      <c r="G33" s="655">
        <v>0.8</v>
      </c>
      <c r="H33" s="656" t="s">
        <v>254</v>
      </c>
      <c r="I33" s="657">
        <f>(E33*1000)/(9562*0.8)</f>
        <v>0.2525888137941853</v>
      </c>
      <c r="J33" s="658">
        <f>+(I33/$I$5)*100</f>
        <v>152.04053136353193</v>
      </c>
      <c r="K33" s="661">
        <v>2.6949152540000001</v>
      </c>
      <c r="L33" s="659" t="s">
        <v>11</v>
      </c>
      <c r="M33" s="660">
        <f>+(E33/K33)-1</f>
        <v>-0.28301886779850483</v>
      </c>
      <c r="N33" s="684">
        <v>1</v>
      </c>
    </row>
    <row r="34" spans="1:14" s="2" customFormat="1" ht="35.1" customHeight="1">
      <c r="A34" s="459">
        <v>30</v>
      </c>
      <c r="B34" s="460" t="s">
        <v>43</v>
      </c>
      <c r="C34" s="461" t="s">
        <v>24</v>
      </c>
      <c r="D34" s="462" t="s">
        <v>3</v>
      </c>
      <c r="E34" s="616">
        <v>1.34745</v>
      </c>
      <c r="F34" s="463" t="s">
        <v>11</v>
      </c>
      <c r="G34" s="464">
        <v>0.65</v>
      </c>
      <c r="H34" s="465" t="s">
        <v>224</v>
      </c>
      <c r="I34" s="466">
        <f>(E34*1000)/(7000*0.65)</f>
        <v>0.29614285714285715</v>
      </c>
      <c r="J34" s="467">
        <f t="shared" ref="J34:J37" si="26">+(I34/$I$5)*100</f>
        <v>178.25697299565465</v>
      </c>
      <c r="K34" s="671">
        <v>1.3050847459999999</v>
      </c>
      <c r="L34" s="468" t="s">
        <v>11</v>
      </c>
      <c r="M34" s="469">
        <f t="shared" ref="M34:M37" si="27">+(E34/K34)-1</f>
        <v>3.2461688123968102E-2</v>
      </c>
      <c r="N34" s="702">
        <v>4</v>
      </c>
    </row>
    <row r="35" spans="1:14" s="2" customFormat="1" ht="35.1" customHeight="1">
      <c r="A35" s="481">
        <v>31</v>
      </c>
      <c r="B35" s="482" t="s">
        <v>25</v>
      </c>
      <c r="C35" s="483" t="s">
        <v>26</v>
      </c>
      <c r="D35" s="484" t="s">
        <v>27</v>
      </c>
      <c r="E35" s="485">
        <v>2.7570920000000001</v>
      </c>
      <c r="F35" s="486" t="s">
        <v>44</v>
      </c>
      <c r="G35" s="487">
        <v>0.93</v>
      </c>
      <c r="H35" s="488" t="s">
        <v>256</v>
      </c>
      <c r="I35" s="489">
        <f>(E35*1000)/(8250*0.93)</f>
        <v>0.35934727924405346</v>
      </c>
      <c r="J35" s="490">
        <f t="shared" si="26"/>
        <v>216.3015474027421</v>
      </c>
      <c r="K35" s="485">
        <v>2.8766639999999999</v>
      </c>
      <c r="L35" s="491" t="s">
        <v>19</v>
      </c>
      <c r="M35" s="492">
        <f t="shared" si="27"/>
        <v>-4.1566203074116292E-2</v>
      </c>
      <c r="N35" s="685">
        <v>2</v>
      </c>
    </row>
    <row r="36" spans="1:14" s="2" customFormat="1" ht="35.1" customHeight="1">
      <c r="A36" s="493">
        <v>32</v>
      </c>
      <c r="B36" s="494" t="s">
        <v>42</v>
      </c>
      <c r="C36" s="495" t="s">
        <v>26</v>
      </c>
      <c r="D36" s="496" t="s">
        <v>27</v>
      </c>
      <c r="E36" s="497">
        <v>2.9138609999999998</v>
      </c>
      <c r="F36" s="498" t="s">
        <v>44</v>
      </c>
      <c r="G36" s="499">
        <v>0.93</v>
      </c>
      <c r="H36" s="500" t="s">
        <v>257</v>
      </c>
      <c r="I36" s="501">
        <f>(E36*1000)/(8250*0.93)</f>
        <v>0.37977986314760509</v>
      </c>
      <c r="J36" s="502">
        <f t="shared" si="26"/>
        <v>228.60051213978406</v>
      </c>
      <c r="K36" s="497">
        <v>2.9855779999999998</v>
      </c>
      <c r="L36" s="503" t="s">
        <v>19</v>
      </c>
      <c r="M36" s="504">
        <f t="shared" si="27"/>
        <v>-2.4021144314434251E-2</v>
      </c>
      <c r="N36" s="686">
        <v>3</v>
      </c>
    </row>
    <row r="37" spans="1:14" s="2" customFormat="1" ht="35.1" customHeight="1">
      <c r="A37" s="505">
        <v>33</v>
      </c>
      <c r="B37" s="506" t="s">
        <v>31</v>
      </c>
      <c r="C37" s="507" t="s">
        <v>32</v>
      </c>
      <c r="D37" s="508" t="s">
        <v>6</v>
      </c>
      <c r="E37" s="509">
        <v>6.6417320000000002</v>
      </c>
      <c r="F37" s="510" t="s">
        <v>11</v>
      </c>
      <c r="G37" s="511">
        <v>0.92</v>
      </c>
      <c r="H37" s="512" t="s">
        <v>258</v>
      </c>
      <c r="I37" s="513">
        <f>(E37*1000)/(11000*0.92)</f>
        <v>0.65629762845849804</v>
      </c>
      <c r="J37" s="514">
        <f t="shared" si="26"/>
        <v>395.04457329120629</v>
      </c>
      <c r="K37" s="509">
        <v>5.7780009999999997</v>
      </c>
      <c r="L37" s="515" t="s">
        <v>11</v>
      </c>
      <c r="M37" s="610">
        <f t="shared" si="27"/>
        <v>0.14948612850707366</v>
      </c>
      <c r="N37" s="697">
        <v>15</v>
      </c>
    </row>
    <row r="38" spans="1:14" s="2" customFormat="1" ht="35.1" customHeight="1">
      <c r="A38" s="527">
        <v>34</v>
      </c>
      <c r="B38" s="528" t="s">
        <v>41</v>
      </c>
      <c r="C38" s="529" t="s">
        <v>34</v>
      </c>
      <c r="D38" s="530" t="s">
        <v>7</v>
      </c>
      <c r="E38" s="531">
        <v>7.282616</v>
      </c>
      <c r="F38" s="532" t="s">
        <v>11</v>
      </c>
      <c r="G38" s="533">
        <v>0.92</v>
      </c>
      <c r="H38" s="534" t="s">
        <v>259</v>
      </c>
      <c r="I38" s="535">
        <f>(E38*1000)/(11100*0.92)</f>
        <v>0.71314296905601249</v>
      </c>
      <c r="J38" s="536">
        <f>+(I38/$I$5)*100</f>
        <v>429.26143214636278</v>
      </c>
      <c r="K38" s="531">
        <v>6.6802910000000004</v>
      </c>
      <c r="L38" s="537" t="s">
        <v>11</v>
      </c>
      <c r="M38" s="612">
        <f>+(E38/K38)-1</f>
        <v>9.0164485349515378E-2</v>
      </c>
      <c r="N38" s="688">
        <v>6</v>
      </c>
    </row>
    <row r="39" spans="1:14" s="2" customFormat="1" ht="35.1" customHeight="1">
      <c r="A39" s="516">
        <v>35</v>
      </c>
      <c r="B39" s="517" t="s">
        <v>39</v>
      </c>
      <c r="C39" s="518" t="s">
        <v>33</v>
      </c>
      <c r="D39" s="519" t="s">
        <v>6</v>
      </c>
      <c r="E39" s="520">
        <v>7.3059050000000001</v>
      </c>
      <c r="F39" s="521" t="s">
        <v>11</v>
      </c>
      <c r="G39" s="522">
        <v>0.92</v>
      </c>
      <c r="H39" s="523" t="s">
        <v>260</v>
      </c>
      <c r="I39" s="524">
        <f>(E39*1000)/(11000*0.92)</f>
        <v>0.72192737154150199</v>
      </c>
      <c r="J39" s="525">
        <f>+(I39/$I$5)*100</f>
        <v>434.54901872449693</v>
      </c>
      <c r="K39" s="520">
        <v>6.3558009999999996</v>
      </c>
      <c r="L39" s="526" t="s">
        <v>11</v>
      </c>
      <c r="M39" s="611">
        <f>+(E39/K39)-1</f>
        <v>0.14948611512537924</v>
      </c>
      <c r="N39" s="695">
        <v>15</v>
      </c>
    </row>
    <row r="40" spans="1:14" s="2" customFormat="1" ht="35.1" customHeight="1">
      <c r="A40" s="672">
        <v>36</v>
      </c>
      <c r="B40" s="673" t="s">
        <v>40</v>
      </c>
      <c r="C40" s="674" t="s">
        <v>53</v>
      </c>
      <c r="D40" s="675" t="s">
        <v>8</v>
      </c>
      <c r="E40" s="676">
        <v>6.4587303179999997</v>
      </c>
      <c r="F40" s="677" t="s">
        <v>11</v>
      </c>
      <c r="G40" s="678">
        <v>0.84</v>
      </c>
      <c r="H40" s="679" t="s">
        <v>255</v>
      </c>
      <c r="I40" s="680">
        <f>(E40*1000)/(10256*0.84)</f>
        <v>0.74970404292957438</v>
      </c>
      <c r="J40" s="681">
        <f>+(I40/$I$5)*100</f>
        <v>451.26860267564484</v>
      </c>
      <c r="K40" s="676">
        <v>5.9171597629999999</v>
      </c>
      <c r="L40" s="682" t="s">
        <v>11</v>
      </c>
      <c r="M40" s="683">
        <f>+(E40/K40)-1</f>
        <v>9.1525423799850847E-2</v>
      </c>
      <c r="N40" s="689">
        <v>7</v>
      </c>
    </row>
    <row r="41" spans="1:14" s="11" customFormat="1" ht="35.1" customHeight="1">
      <c r="A41" s="638">
        <v>37</v>
      </c>
      <c r="B41" s="639" t="s">
        <v>29</v>
      </c>
      <c r="C41" s="640" t="s">
        <v>30</v>
      </c>
      <c r="D41" s="641" t="s">
        <v>5</v>
      </c>
      <c r="E41" s="642">
        <v>0.67874524999999997</v>
      </c>
      <c r="F41" s="643" t="s">
        <v>13</v>
      </c>
      <c r="G41" s="644">
        <v>0.99</v>
      </c>
      <c r="H41" s="645" t="s">
        <v>223</v>
      </c>
      <c r="I41" s="646">
        <f>(E41*1000)/(860*0.99)</f>
        <v>0.79721077049565414</v>
      </c>
      <c r="J41" s="647">
        <f>+(I41/$I$5)*100</f>
        <v>479.86427955456918</v>
      </c>
      <c r="K41" s="642">
        <v>0.53244190000000002</v>
      </c>
      <c r="L41" s="648" t="s">
        <v>13</v>
      </c>
      <c r="M41" s="649">
        <f t="shared" ref="M41" si="28">+(E41/K41)-1</f>
        <v>0.27477805559630064</v>
      </c>
      <c r="N41" s="701">
        <v>24</v>
      </c>
    </row>
    <row r="42" spans="1:14" s="2" customFormat="1" ht="35.1" customHeight="1" thickBot="1">
      <c r="A42" s="623">
        <v>38</v>
      </c>
      <c r="B42" s="538" t="s">
        <v>35</v>
      </c>
      <c r="C42" s="539" t="s">
        <v>32</v>
      </c>
      <c r="D42" s="540" t="s">
        <v>6</v>
      </c>
      <c r="E42" s="541">
        <v>8.5357819999999993</v>
      </c>
      <c r="F42" s="542" t="s">
        <v>11</v>
      </c>
      <c r="G42" s="543">
        <v>0.9</v>
      </c>
      <c r="H42" s="544" t="s">
        <v>261</v>
      </c>
      <c r="I42" s="545">
        <f>(E42*1000)/(11000*0.9)</f>
        <v>0.86220020202020198</v>
      </c>
      <c r="J42" s="546">
        <f>+(I42/$I$5)*100</f>
        <v>518.98330289365254</v>
      </c>
      <c r="K42" s="541">
        <v>7.1563090000000003</v>
      </c>
      <c r="L42" s="547" t="s">
        <v>11</v>
      </c>
      <c r="M42" s="613">
        <f t="shared" ref="M42" si="29">+(E42/K42)-1</f>
        <v>0.19276319678202825</v>
      </c>
      <c r="N42" s="696">
        <v>16</v>
      </c>
    </row>
    <row r="43" spans="1:14" s="2" customFormat="1" ht="20.25" customHeight="1">
      <c r="A43" s="825" t="s">
        <v>1</v>
      </c>
      <c r="B43" s="826"/>
      <c r="C43" s="827"/>
      <c r="D43" s="831" t="s">
        <v>2</v>
      </c>
      <c r="E43" s="832"/>
      <c r="F43" s="832"/>
      <c r="G43" s="832"/>
      <c r="H43" s="832"/>
      <c r="I43" s="832"/>
      <c r="J43" s="832"/>
      <c r="K43" s="832"/>
      <c r="L43" s="833"/>
      <c r="M43" s="834" t="s">
        <v>49</v>
      </c>
      <c r="N43" s="835"/>
    </row>
    <row r="44" spans="1:14" s="2" customFormat="1" ht="23.25" customHeight="1">
      <c r="A44" s="828"/>
      <c r="B44" s="829"/>
      <c r="C44" s="830"/>
      <c r="D44" s="838" t="s">
        <v>228</v>
      </c>
      <c r="E44" s="839"/>
      <c r="F44" s="839"/>
      <c r="G44" s="839"/>
      <c r="H44" s="840"/>
      <c r="I44" s="838" t="s">
        <v>264</v>
      </c>
      <c r="J44" s="839"/>
      <c r="K44" s="839"/>
      <c r="L44" s="840"/>
      <c r="M44" s="836"/>
      <c r="N44" s="837"/>
    </row>
    <row r="45" spans="1:14" s="2" customFormat="1" ht="17.25" customHeight="1">
      <c r="A45" s="841" t="s">
        <v>47</v>
      </c>
      <c r="B45" s="842"/>
      <c r="C45" s="843"/>
      <c r="D45" s="844">
        <v>5.7614999999999998</v>
      </c>
      <c r="E45" s="845"/>
      <c r="F45" s="845"/>
      <c r="G45" s="846" t="s">
        <v>15</v>
      </c>
      <c r="H45" s="847"/>
      <c r="I45" s="848">
        <v>5.2077999999999998</v>
      </c>
      <c r="J45" s="849"/>
      <c r="K45" s="846" t="s">
        <v>15</v>
      </c>
      <c r="L45" s="847"/>
      <c r="M45" s="821">
        <f>+(D45/I45)-1</f>
        <v>0.1063212872998196</v>
      </c>
      <c r="N45" s="822"/>
    </row>
    <row r="46" spans="1:14" s="2" customFormat="1" ht="17.25" customHeight="1" thickBot="1">
      <c r="A46" s="802" t="s">
        <v>17</v>
      </c>
      <c r="B46" s="803"/>
      <c r="C46" s="804"/>
      <c r="D46" s="805">
        <v>6.3455000000000004</v>
      </c>
      <c r="E46" s="806"/>
      <c r="F46" s="806"/>
      <c r="G46" s="807" t="s">
        <v>15</v>
      </c>
      <c r="H46" s="808"/>
      <c r="I46" s="809">
        <v>5.9145000000000003</v>
      </c>
      <c r="J46" s="810"/>
      <c r="K46" s="807" t="s">
        <v>15</v>
      </c>
      <c r="L46" s="808"/>
      <c r="M46" s="811">
        <f>+(D46/I46)-1</f>
        <v>7.2871755854256426E-2</v>
      </c>
      <c r="N46" s="812"/>
    </row>
    <row r="47" spans="1:14" s="2" customFormat="1" ht="22.5" customHeight="1" thickBot="1">
      <c r="A47" s="813" t="s">
        <v>54</v>
      </c>
      <c r="B47" s="814"/>
      <c r="C47" s="814"/>
      <c r="D47" s="814"/>
      <c r="E47" s="814"/>
      <c r="F47" s="814"/>
      <c r="G47" s="814"/>
      <c r="H47" s="814"/>
      <c r="I47" s="814"/>
      <c r="J47" s="814"/>
      <c r="K47" s="814"/>
      <c r="L47" s="814"/>
      <c r="M47" s="814"/>
      <c r="N47" s="815"/>
    </row>
    <row r="48" spans="1:14" s="2" customFormat="1" ht="22.5" customHeight="1">
      <c r="A48" s="816" t="s">
        <v>0</v>
      </c>
      <c r="B48" s="817"/>
      <c r="C48" s="817"/>
      <c r="D48" s="817"/>
      <c r="E48" s="817"/>
      <c r="F48" s="817"/>
      <c r="G48" s="817"/>
      <c r="H48" s="817"/>
      <c r="I48" s="817"/>
      <c r="J48" s="817"/>
      <c r="K48" s="817"/>
      <c r="L48" s="817"/>
      <c r="M48" s="817"/>
      <c r="N48" s="818"/>
    </row>
    <row r="49" spans="1:14" s="2" customFormat="1" ht="18" customHeight="1">
      <c r="A49" s="791" t="s">
        <v>61</v>
      </c>
      <c r="B49" s="819"/>
      <c r="C49" s="819"/>
      <c r="D49" s="819"/>
      <c r="E49" s="819"/>
      <c r="F49" s="819"/>
      <c r="G49" s="819"/>
      <c r="H49" s="819"/>
      <c r="I49" s="819"/>
      <c r="J49" s="819"/>
      <c r="K49" s="819"/>
      <c r="L49" s="819"/>
      <c r="M49" s="819"/>
      <c r="N49" s="820"/>
    </row>
    <row r="50" spans="1:14" s="2" customFormat="1" ht="33" customHeight="1">
      <c r="A50" s="791" t="s">
        <v>60</v>
      </c>
      <c r="B50" s="792"/>
      <c r="C50" s="792"/>
      <c r="D50" s="792"/>
      <c r="E50" s="792"/>
      <c r="F50" s="792"/>
      <c r="G50" s="792"/>
      <c r="H50" s="792"/>
      <c r="I50" s="792"/>
      <c r="J50" s="792"/>
      <c r="K50" s="792"/>
      <c r="L50" s="792"/>
      <c r="M50" s="792"/>
      <c r="N50" s="793"/>
    </row>
    <row r="51" spans="1:14" s="2" customFormat="1" ht="78.75" customHeight="1">
      <c r="A51" s="791" t="s">
        <v>229</v>
      </c>
      <c r="B51" s="792"/>
      <c r="C51" s="792"/>
      <c r="D51" s="792"/>
      <c r="E51" s="792"/>
      <c r="F51" s="792"/>
      <c r="G51" s="792"/>
      <c r="H51" s="792"/>
      <c r="I51" s="792"/>
      <c r="J51" s="792"/>
      <c r="K51" s="792"/>
      <c r="L51" s="792"/>
      <c r="M51" s="792"/>
      <c r="N51" s="793"/>
    </row>
    <row r="52" spans="1:14" s="3" customFormat="1" ht="95.25" customHeight="1">
      <c r="A52" s="791" t="s">
        <v>59</v>
      </c>
      <c r="B52" s="792"/>
      <c r="C52" s="792"/>
      <c r="D52" s="792"/>
      <c r="E52" s="792"/>
      <c r="F52" s="792"/>
      <c r="G52" s="792"/>
      <c r="H52" s="792"/>
      <c r="I52" s="792"/>
      <c r="J52" s="792"/>
      <c r="K52" s="792"/>
      <c r="L52" s="792"/>
      <c r="M52" s="792"/>
      <c r="N52" s="793"/>
    </row>
    <row r="53" spans="1:14" s="2" customFormat="1" ht="15.75" customHeight="1">
      <c r="A53" s="791" t="s">
        <v>230</v>
      </c>
      <c r="B53" s="792"/>
      <c r="C53" s="792"/>
      <c r="D53" s="792"/>
      <c r="E53" s="792"/>
      <c r="F53" s="792"/>
      <c r="G53" s="792"/>
      <c r="H53" s="792"/>
      <c r="I53" s="792"/>
      <c r="J53" s="792"/>
      <c r="K53" s="792"/>
      <c r="L53" s="792"/>
      <c r="M53" s="792"/>
      <c r="N53" s="793"/>
    </row>
    <row r="54" spans="1:14" s="2" customFormat="1" ht="36.75" customHeight="1">
      <c r="A54" s="791" t="s">
        <v>231</v>
      </c>
      <c r="B54" s="792"/>
      <c r="C54" s="792"/>
      <c r="D54" s="792"/>
      <c r="E54" s="792"/>
      <c r="F54" s="792"/>
      <c r="G54" s="792"/>
      <c r="H54" s="792"/>
      <c r="I54" s="792"/>
      <c r="J54" s="792"/>
      <c r="K54" s="792"/>
      <c r="L54" s="792"/>
      <c r="M54" s="792"/>
      <c r="N54" s="793"/>
    </row>
    <row r="55" spans="1:14" s="2" customFormat="1" ht="35.25" customHeight="1">
      <c r="A55" s="794" t="s">
        <v>232</v>
      </c>
      <c r="B55" s="795"/>
      <c r="C55" s="795"/>
      <c r="D55" s="795"/>
      <c r="E55" s="795"/>
      <c r="F55" s="795"/>
      <c r="G55" s="795"/>
      <c r="H55" s="795"/>
      <c r="I55" s="795"/>
      <c r="J55" s="795"/>
      <c r="K55" s="795"/>
      <c r="L55" s="795"/>
      <c r="M55" s="795"/>
      <c r="N55" s="796"/>
    </row>
    <row r="56" spans="1:14" s="2" customFormat="1" ht="57.75" customHeight="1">
      <c r="A56" s="797" t="s">
        <v>233</v>
      </c>
      <c r="B56" s="798"/>
      <c r="C56" s="798"/>
      <c r="D56" s="798"/>
      <c r="E56" s="798"/>
      <c r="F56" s="798"/>
      <c r="G56" s="798"/>
      <c r="H56" s="798"/>
      <c r="I56" s="798"/>
      <c r="J56" s="798"/>
      <c r="K56" s="798"/>
      <c r="L56" s="798"/>
      <c r="M56" s="798"/>
      <c r="N56" s="799"/>
    </row>
    <row r="57" spans="1:14" s="2" customFormat="1" ht="48.75" customHeight="1">
      <c r="A57" s="791" t="s">
        <v>234</v>
      </c>
      <c r="B57" s="792"/>
      <c r="C57" s="792"/>
      <c r="D57" s="792"/>
      <c r="E57" s="792"/>
      <c r="F57" s="792"/>
      <c r="G57" s="792"/>
      <c r="H57" s="792"/>
      <c r="I57" s="792"/>
      <c r="J57" s="792"/>
      <c r="K57" s="792"/>
      <c r="L57" s="792"/>
      <c r="M57" s="792"/>
      <c r="N57" s="793"/>
    </row>
    <row r="58" spans="1:14" s="2" customFormat="1" ht="70.5" customHeight="1">
      <c r="A58" s="791" t="s">
        <v>271</v>
      </c>
      <c r="B58" s="800"/>
      <c r="C58" s="800"/>
      <c r="D58" s="800"/>
      <c r="E58" s="800"/>
      <c r="F58" s="800"/>
      <c r="G58" s="800"/>
      <c r="H58" s="800"/>
      <c r="I58" s="800"/>
      <c r="J58" s="800"/>
      <c r="K58" s="800"/>
      <c r="L58" s="800"/>
      <c r="M58" s="800"/>
      <c r="N58" s="801"/>
    </row>
    <row r="59" spans="1:14" s="2" customFormat="1" ht="13.5" customHeight="1">
      <c r="A59" s="788" t="s">
        <v>235</v>
      </c>
      <c r="B59" s="789"/>
      <c r="C59" s="789"/>
      <c r="D59" s="789"/>
      <c r="E59" s="789"/>
      <c r="F59" s="789"/>
      <c r="G59" s="789"/>
      <c r="H59" s="789"/>
      <c r="I59" s="789"/>
      <c r="J59" s="789"/>
      <c r="K59" s="789"/>
      <c r="L59" s="789"/>
      <c r="M59" s="789"/>
      <c r="N59" s="790"/>
    </row>
    <row r="60" spans="1:14" s="2" customFormat="1" ht="50.25" customHeight="1">
      <c r="A60" s="4"/>
      <c r="B60" s="4"/>
      <c r="C60" s="4"/>
      <c r="D60" s="4"/>
      <c r="E60" s="5"/>
      <c r="F60" s="6"/>
      <c r="G60" s="4"/>
      <c r="H60" s="4"/>
      <c r="I60" s="7"/>
      <c r="J60" s="8"/>
      <c r="K60" s="7"/>
      <c r="L60" s="7"/>
      <c r="M60" s="4"/>
      <c r="N60" s="4"/>
    </row>
    <row r="61" spans="1:14" s="2" customFormat="1" ht="21" customHeight="1">
      <c r="A61" s="4"/>
      <c r="B61" s="4"/>
      <c r="C61" s="4"/>
      <c r="D61" s="4"/>
      <c r="E61" s="5"/>
      <c r="F61" s="6"/>
      <c r="G61" s="4"/>
      <c r="H61" s="4"/>
      <c r="I61" s="7"/>
      <c r="J61" s="8"/>
      <c r="K61" s="7"/>
      <c r="L61" s="7"/>
      <c r="M61" s="4"/>
      <c r="N61" s="4"/>
    </row>
    <row r="63" spans="1:14">
      <c r="E63" s="4"/>
      <c r="F63" s="4"/>
      <c r="I63" s="4"/>
      <c r="J63" s="4"/>
      <c r="K63" s="4"/>
      <c r="L63" s="4"/>
    </row>
  </sheetData>
  <mergeCells count="42">
    <mergeCell ref="A1:N1"/>
    <mergeCell ref="A2:N2"/>
    <mergeCell ref="C3:C4"/>
    <mergeCell ref="D3:D4"/>
    <mergeCell ref="E3:F4"/>
    <mergeCell ref="G3:G4"/>
    <mergeCell ref="H3:I4"/>
    <mergeCell ref="J3:J4"/>
    <mergeCell ref="K3:L4"/>
    <mergeCell ref="B3:B4"/>
    <mergeCell ref="A3:A4"/>
    <mergeCell ref="M45:N45"/>
    <mergeCell ref="M3:N3"/>
    <mergeCell ref="A43:C44"/>
    <mergeCell ref="D43:L43"/>
    <mergeCell ref="M43:N44"/>
    <mergeCell ref="D44:H44"/>
    <mergeCell ref="I44:L44"/>
    <mergeCell ref="A45:C45"/>
    <mergeCell ref="D45:F45"/>
    <mergeCell ref="G45:H45"/>
    <mergeCell ref="I45:J45"/>
    <mergeCell ref="K45:L45"/>
    <mergeCell ref="A52:N52"/>
    <mergeCell ref="A46:C46"/>
    <mergeCell ref="D46:F46"/>
    <mergeCell ref="G46:H46"/>
    <mergeCell ref="I46:J46"/>
    <mergeCell ref="K46:L46"/>
    <mergeCell ref="M46:N46"/>
    <mergeCell ref="A47:N47"/>
    <mergeCell ref="A48:N48"/>
    <mergeCell ref="A49:N49"/>
    <mergeCell ref="A50:N50"/>
    <mergeCell ref="A51:N51"/>
    <mergeCell ref="A59:N59"/>
    <mergeCell ref="A53:N53"/>
    <mergeCell ref="A54:N54"/>
    <mergeCell ref="A55:N55"/>
    <mergeCell ref="A56:N56"/>
    <mergeCell ref="A57:N57"/>
    <mergeCell ref="A58:N58"/>
  </mergeCells>
  <printOptions horizontalCentered="1" verticalCentered="1"/>
  <pageMargins left="0" right="0" top="0" bottom="0" header="0" footer="0"/>
  <pageSetup paperSize="9" scale="40" orientation="portrait" r:id="rId1"/>
  <ignoredErrors>
    <ignoredError sqref="I34 I29 I38 I9"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Sayfa1</vt:lpstr>
      <vt:lpstr>SHELL</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2019-11-01T13:05:11Z</cp:lastPrinted>
  <dcterms:created xsi:type="dcterms:W3CDTF">2005-09-07T09:12:33Z</dcterms:created>
  <dcterms:modified xsi:type="dcterms:W3CDTF">2020-01-02T13:18:09Z</dcterms:modified>
</cp:coreProperties>
</file>